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Rachel\Documents\germansweek parish council\emma's data stick\Finance\2023-2024\Audit\"/>
    </mc:Choice>
  </mc:AlternateContent>
  <bookViews>
    <workbookView xWindow="0" yWindow="0" windowWidth="19200" windowHeight="7890" tabRatio="707"/>
  </bookViews>
  <sheets>
    <sheet name="Income &amp; Expenditure" sheetId="1" r:id="rId1"/>
    <sheet name="Bank Reconciliation" sheetId="2" r:id="rId2"/>
    <sheet name="Spend vs Budget" sheetId="3" r:id="rId3"/>
  </sheets>
  <definedNames>
    <definedName name="_xlnm._FilterDatabase" localSheetId="0" hidden="1">'Income &amp; Expenditure'!$A$5:$W$54</definedName>
    <definedName name="_xlnm.Print_Area" localSheetId="1">'Bank Reconciliation'!$A$1:$L$27</definedName>
    <definedName name="_xlnm.Print_Area" localSheetId="0">'Income &amp; Expenditure'!$B$1:$U$67</definedName>
    <definedName name="_xlnm.Print_Area" localSheetId="2">'Spend vs Budget'!$A$1:$I$34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13" i="3" l="1"/>
  <c r="S52" i="1"/>
  <c r="S51" i="1"/>
  <c r="S50" i="1"/>
  <c r="F50" i="3"/>
  <c r="S46" i="1"/>
  <c r="S47" i="1"/>
  <c r="S45" i="1"/>
  <c r="S44" i="1"/>
  <c r="S43" i="1"/>
  <c r="S42" i="1"/>
  <c r="S38" i="1"/>
  <c r="S39" i="1"/>
  <c r="S40" i="1"/>
  <c r="S41" i="1"/>
  <c r="S49" i="1"/>
  <c r="S48" i="1"/>
  <c r="S37" i="1"/>
  <c r="S36" i="1"/>
  <c r="S35" i="1"/>
  <c r="S34" i="1"/>
  <c r="S53" i="1"/>
  <c r="S33" i="1"/>
  <c r="S32" i="1"/>
  <c r="S31" i="1"/>
  <c r="S30" i="1"/>
  <c r="S29" i="1"/>
  <c r="S28" i="1"/>
  <c r="S27" i="1"/>
  <c r="R54" i="1"/>
  <c r="Q54" i="1"/>
  <c r="P54" i="1"/>
  <c r="O54" i="1"/>
  <c r="N54" i="1"/>
  <c r="M54" i="1"/>
  <c r="L54" i="1"/>
  <c r="K54" i="1"/>
  <c r="J54" i="1"/>
  <c r="S26" i="1" l="1"/>
  <c r="S25" i="1"/>
  <c r="S24" i="1"/>
  <c r="S23" i="1"/>
  <c r="S22" i="1"/>
  <c r="S21" i="1"/>
  <c r="S20" i="1"/>
  <c r="S19" i="1"/>
  <c r="S18" i="1"/>
  <c r="S17" i="1"/>
  <c r="S16" i="1"/>
  <c r="S15" i="1"/>
  <c r="S14" i="1"/>
  <c r="S13" i="1"/>
  <c r="S12" i="1"/>
  <c r="S11" i="1"/>
  <c r="S10" i="1"/>
  <c r="S9" i="1"/>
  <c r="S8" i="1"/>
  <c r="S7" i="1"/>
  <c r="S6" i="1"/>
  <c r="G18" i="3"/>
  <c r="G19" i="3"/>
  <c r="G20" i="3"/>
  <c r="G22" i="3"/>
  <c r="B24" i="3"/>
  <c r="C24" i="3"/>
  <c r="D24" i="3"/>
  <c r="E24" i="3"/>
  <c r="F24" i="3"/>
  <c r="H24" i="3"/>
  <c r="S54" i="1" l="1"/>
  <c r="D14" i="2"/>
  <c r="G10" i="3"/>
  <c r="D54" i="1" l="1"/>
  <c r="D6" i="2" s="1"/>
  <c r="G17" i="3" l="1"/>
  <c r="G16" i="3"/>
  <c r="G15" i="3"/>
  <c r="G14" i="3"/>
  <c r="G12" i="3"/>
  <c r="G9" i="3"/>
  <c r="G8" i="3"/>
  <c r="G7" i="3"/>
  <c r="G6" i="3"/>
  <c r="G24" i="3" l="1"/>
  <c r="D7" i="2"/>
  <c r="D8" i="2" s="1"/>
  <c r="F13" i="2" s="1"/>
  <c r="D15" i="2" l="1"/>
  <c r="D25" i="2" s="1"/>
  <c r="S56" i="1"/>
  <c r="B33" i="3" l="1"/>
  <c r="F52" i="3" l="1"/>
</calcChain>
</file>

<file path=xl/sharedStrings.xml><?xml version="1.0" encoding="utf-8"?>
<sst xmlns="http://schemas.openxmlformats.org/spreadsheetml/2006/main" count="392" uniqueCount="171">
  <si>
    <t>Payee</t>
  </si>
  <si>
    <t>VAT</t>
  </si>
  <si>
    <t>Total</t>
  </si>
  <si>
    <t>Details</t>
  </si>
  <si>
    <t>S.137</t>
  </si>
  <si>
    <t>Date</t>
  </si>
  <si>
    <t>VAT Reclaim</t>
  </si>
  <si>
    <t>Repairs/ Maintenance</t>
  </si>
  <si>
    <t>Minus payments</t>
  </si>
  <si>
    <t>Plus receipts</t>
  </si>
  <si>
    <t>General</t>
  </si>
  <si>
    <t>Services</t>
  </si>
  <si>
    <t>£</t>
  </si>
  <si>
    <t>RECEIPTS</t>
  </si>
  <si>
    <t>PAYMENTS</t>
  </si>
  <si>
    <t>Bank Rec</t>
  </si>
  <si>
    <t>CASHBOOK BALANCE</t>
  </si>
  <si>
    <t xml:space="preserve">TOTAL </t>
  </si>
  <si>
    <t>Plus income not showing</t>
  </si>
  <si>
    <t xml:space="preserve">Transparency Grant </t>
  </si>
  <si>
    <t>Xmas Lights</t>
  </si>
  <si>
    <t>Min Ref</t>
  </si>
  <si>
    <t>Election Fund</t>
  </si>
  <si>
    <t>Contingency Fund</t>
  </si>
  <si>
    <t>Expenses</t>
  </si>
  <si>
    <t>Clerks Salary</t>
  </si>
  <si>
    <t>Contributions</t>
  </si>
  <si>
    <t>Less other expenses</t>
  </si>
  <si>
    <t xml:space="preserve">Germansweek Parish Council </t>
  </si>
  <si>
    <t>Items</t>
  </si>
  <si>
    <t>Expected Outturn</t>
  </si>
  <si>
    <t>DALC membership</t>
  </si>
  <si>
    <t>Insurance Policy</t>
  </si>
  <si>
    <t>Grass Maintenance</t>
  </si>
  <si>
    <t>Training</t>
  </si>
  <si>
    <t>Clerical Expenses</t>
  </si>
  <si>
    <t>Village Hall Committee</t>
  </si>
  <si>
    <t>Churchyard Grounds Maintenance Fund</t>
  </si>
  <si>
    <t>S.137 - British Royal Legion</t>
  </si>
  <si>
    <t>Audit Fee</t>
  </si>
  <si>
    <t>Repairs, hedge trim &amp; trees</t>
  </si>
  <si>
    <t>Data Protection Fee</t>
  </si>
  <si>
    <t xml:space="preserve">Annual Fee </t>
  </si>
  <si>
    <t>Incidentals (&amp; Cllr Expenses)</t>
  </si>
  <si>
    <t>Council Tax Support Grant</t>
  </si>
  <si>
    <t>For overall reconciliation purposes only</t>
  </si>
  <si>
    <t>Clerk &amp; RFO Salaries incl payroll</t>
  </si>
  <si>
    <t>Reconciliation difference</t>
  </si>
  <si>
    <t>Comments</t>
  </si>
  <si>
    <t>ex VAT</t>
  </si>
  <si>
    <t xml:space="preserve">Gross available funds </t>
  </si>
  <si>
    <t>Less ringfenced items:</t>
  </si>
  <si>
    <t>Maintenance Fund</t>
  </si>
  <si>
    <t>Net available funds</t>
  </si>
  <si>
    <t>Plus payments made not funded from precept :</t>
  </si>
  <si>
    <t>items in yellow on Income &amp; Expenditure sheet</t>
  </si>
  <si>
    <t>Scone Box proceeds &amp; rental</t>
  </si>
  <si>
    <t>Jubilee Woods Fund</t>
  </si>
  <si>
    <r>
      <t xml:space="preserve">Current 
Surplus/ </t>
    </r>
    <r>
      <rPr>
        <b/>
        <sz val="10"/>
        <color rgb="FFFF0000"/>
        <rFont val="Arial"/>
        <family val="2"/>
      </rPr>
      <t>Deficit</t>
    </r>
  </si>
  <si>
    <r>
      <t>Balancing items to reconcile with total year end payments figure (</t>
    </r>
    <r>
      <rPr>
        <b/>
        <u/>
        <sz val="10"/>
        <color theme="1"/>
        <rFont val="Arial"/>
        <family val="2"/>
      </rPr>
      <t>excluding VAT</t>
    </r>
    <r>
      <rPr>
        <b/>
        <sz val="10"/>
        <color theme="1"/>
        <rFont val="Arial"/>
        <family val="2"/>
      </rPr>
      <t>)</t>
    </r>
  </si>
  <si>
    <t xml:space="preserve">Budget </t>
  </si>
  <si>
    <t>Less approved payments outstanding</t>
  </si>
  <si>
    <t>Contingency fund</t>
  </si>
  <si>
    <t>y</t>
  </si>
  <si>
    <t>Chq No/Type</t>
  </si>
  <si>
    <t>Added to contingency pot at year start (internal adjustment, no payment)</t>
  </si>
  <si>
    <t>NOTES:</t>
  </si>
  <si>
    <t>Website support</t>
  </si>
  <si>
    <t>Includes election expenses</t>
  </si>
  <si>
    <t>Paperwork?</t>
  </si>
  <si>
    <t>Y mins</t>
  </si>
  <si>
    <t>Y Payslip</t>
  </si>
  <si>
    <t>N/A</t>
  </si>
  <si>
    <t>Y renewal email</t>
  </si>
  <si>
    <t>Y invoice</t>
  </si>
  <si>
    <t>Items in organge - RFO awaiting paperwork to support payment</t>
  </si>
  <si>
    <t>Y email</t>
  </si>
  <si>
    <t>Y letter</t>
  </si>
  <si>
    <t>Supporting Paperwork</t>
  </si>
  <si>
    <t>Germansweek Parish Council - Analysis 2022/23</t>
  </si>
  <si>
    <t>Minute 7.3 from meeting 191 confirms £25 per month income due from Scone Box business wef August 2019, which will go into the scone box pot (as per mins 193). Payments suspended whilst closed due to Covid19 pandemic</t>
  </si>
  <si>
    <t>Items in Yellow - approved but not yet paid</t>
  </si>
  <si>
    <t>Budget for 23/24</t>
  </si>
  <si>
    <t xml:space="preserve">Insurance Policy </t>
  </si>
  <si>
    <t>Precept 2022/23</t>
  </si>
  <si>
    <t>Current Account …..2268 (Lloyds)</t>
  </si>
  <si>
    <t>Balance at 05.04.22</t>
  </si>
  <si>
    <t>rec check</t>
  </si>
  <si>
    <t>WBDC Precept</t>
  </si>
  <si>
    <t>S137 Permitted spend 2022/23 - £8.82 per elector (135) = £1190.70</t>
  </si>
  <si>
    <t>HMRC VAT Refund</t>
  </si>
  <si>
    <t>I Lamb</t>
  </si>
  <si>
    <t>ICO</t>
  </si>
  <si>
    <t>Data Protection fee</t>
  </si>
  <si>
    <t>Precept</t>
  </si>
  <si>
    <t>Y receipt</t>
  </si>
  <si>
    <t>Final Spend 31/03/23</t>
  </si>
  <si>
    <t>Signpost brackets</t>
  </si>
  <si>
    <t>BP</t>
  </si>
  <si>
    <t>S137 Permitted spend 2022/23 - £8.82  per elector (135) = £1190.70</t>
  </si>
  <si>
    <t>Credit re: Parish Jubilee events</t>
  </si>
  <si>
    <t>J Collins</t>
  </si>
  <si>
    <t>Strimming village green</t>
  </si>
  <si>
    <t>HMRC</t>
  </si>
  <si>
    <t>PAYE</t>
  </si>
  <si>
    <t>L Lamb</t>
  </si>
  <si>
    <t>RFO Wages</t>
  </si>
  <si>
    <t>R Ward</t>
  </si>
  <si>
    <t>Clerk Wages</t>
  </si>
  <si>
    <t>DALC</t>
  </si>
  <si>
    <t>Annual membership</t>
  </si>
  <si>
    <t>Germansweek Village Hall</t>
  </si>
  <si>
    <t>Contribution</t>
  </si>
  <si>
    <t>K Greenaway</t>
  </si>
  <si>
    <t>Annual Audit</t>
  </si>
  <si>
    <t>PPC</t>
  </si>
  <si>
    <t>C Harris</t>
  </si>
  <si>
    <t>Payroll services</t>
  </si>
  <si>
    <t>Strimming &amp; grass cutting</t>
  </si>
  <si>
    <t>PR Tame</t>
  </si>
  <si>
    <t>Jubilee Event</t>
  </si>
  <si>
    <t>J Randall</t>
  </si>
  <si>
    <t>Community First</t>
  </si>
  <si>
    <t>Annual insurance</t>
  </si>
  <si>
    <t>R Ward re: Jubilee event</t>
  </si>
  <si>
    <t>P Rame re: Jubilee event</t>
  </si>
  <si>
    <t>J Randall re: Jubilee event</t>
  </si>
  <si>
    <t>Germansweek Church contribution</t>
  </si>
  <si>
    <t>RFO wages</t>
  </si>
  <si>
    <t>20//09/22</t>
  </si>
  <si>
    <t>Strimming &amp; Flagpole work</t>
  </si>
  <si>
    <t>Germansweek Churh contribution</t>
  </si>
  <si>
    <t>Grass cutting</t>
  </si>
  <si>
    <t>Clerk wages</t>
  </si>
  <si>
    <t>Royal British Legion</t>
  </si>
  <si>
    <t>Y minutes</t>
  </si>
  <si>
    <t>Note: RFO 2 hours a month @ £12.06 ph Apr-Oct &amp; £12.28 from Nov, Clerk 17 hours a month @ £11.85 ph Apr-Oct &amp; £12.06 from Nov (as per payslips) plus £150 pay roll support</t>
  </si>
  <si>
    <t>Wreath contribution</t>
  </si>
  <si>
    <t>Xmas party supplies</t>
  </si>
  <si>
    <t>Xmas party hire</t>
  </si>
  <si>
    <t>A Gilbert</t>
  </si>
  <si>
    <t>J Jones</t>
  </si>
  <si>
    <t>Scone Box fund</t>
  </si>
  <si>
    <t>Payments to R Ward, J Randall, A Gilbert &amp; J Jones re: Xmas Lights Party</t>
  </si>
  <si>
    <t>Xmas Party income</t>
  </si>
  <si>
    <t>Jones Xmas Party tickets</t>
  </si>
  <si>
    <t>Hesnan Xmas Party tickets</t>
  </si>
  <si>
    <t>TEEC</t>
  </si>
  <si>
    <t>Christmas Lights</t>
  </si>
  <si>
    <t>Christmas Lights Fund</t>
  </si>
  <si>
    <t>Minutes &amp; Email</t>
  </si>
  <si>
    <t>Reduced by £27 12/22 re: expenditure</t>
  </si>
  <si>
    <t>R Ward re: Christmas Lights</t>
  </si>
  <si>
    <t>Grass Maintenance - offset by underspend on repairs, hedge trim &amp; trees</t>
  </si>
  <si>
    <t>T Hughes</t>
  </si>
  <si>
    <t>Beer for Christmas party</t>
  </si>
  <si>
    <t>Payroll 2023/24</t>
  </si>
  <si>
    <t>Maintenance and repairs fund</t>
  </si>
  <si>
    <t>T Hughes re: drinks for christmas party</t>
  </si>
  <si>
    <t>Payroll service</t>
  </si>
  <si>
    <t>Increased by £251.91 (£649 income less £397.09) expenses) re: Xmas Lights Party 12/22</t>
  </si>
  <si>
    <t>Locality Grant (Floral Enhancement)</t>
  </si>
  <si>
    <t>Minutes</t>
  </si>
  <si>
    <t>Locality Grant - Floral Enhancement</t>
  </si>
  <si>
    <t>BANK RECONCILIATION - 31/03/23</t>
  </si>
  <si>
    <t>TOTAL at 31/03/23</t>
  </si>
  <si>
    <t>LLOYDS BANK A/C BALANCE 31/03/23</t>
  </si>
  <si>
    <t>2022/23 Budget Variance Analysis - 31/03/23</t>
  </si>
  <si>
    <t>Precept Spend at 31/03/23 (ex VAT)</t>
  </si>
  <si>
    <t>Total spend from Precept as shown on Income &amp; Expenditure sheet 31/03/23 (excluding VAT)</t>
  </si>
  <si>
    <t>Total expenditure (ex VAT) from Income &amp; Expenditure sheet 31/03/23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</si>
</sst>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quot;£&quot;#,##0.00;[Red]\-&quot;£&quot;#,##0.00"/>
    <numFmt numFmtId="41" formatCode="_-* #,##0_-;\-* #,##0_-;_-* &quot;-&quot;_-;_-@_-"/>
    <numFmt numFmtId="44" formatCode="_-&quot;£&quot;* #,##0.00_-;\-&quot;£&quot;* #,##0.00_-;_-&quot;£&quot;* &quot;-&quot;??_-;_-@_-"/>
    <numFmt numFmtId="164" formatCode="&quot;£&quot;#,##0.00_);\(&quot;£&quot;#,##0.00\)"/>
    <numFmt numFmtId="165" formatCode="_(&quot;£&quot;* #,##0.00_);_(&quot;£&quot;* \(#,##0.00\);_(&quot;£&quot;* &quot;-&quot;??_);_(@_)"/>
    <numFmt numFmtId="166" formatCode="dd/mm/yyyy;@"/>
    <numFmt numFmtId="167" formatCode="dd/mm/yy;@"/>
    <numFmt numFmtId="168" formatCode="&quot;£&quot;#,##0.00"/>
  </numFmts>
  <fonts count="23" x14ac:knownFonts="1">
    <font>
      <sz val="11"/>
      <color theme="1"/>
      <name val="Calibri"/>
      <family val="2"/>
      <scheme val="minor"/>
    </font>
    <font>
      <sz val="10"/>
      <color theme="1"/>
      <name val="Arial"/>
      <family val="2"/>
    </font>
    <font>
      <b/>
      <sz val="10"/>
      <color theme="1"/>
      <name val="Arial"/>
      <family val="2"/>
    </font>
    <font>
      <sz val="10"/>
      <color rgb="FFFF0000"/>
      <name val="Arial"/>
      <family val="2"/>
    </font>
    <font>
      <b/>
      <sz val="14"/>
      <color theme="1"/>
      <name val="Arial"/>
      <family val="2"/>
    </font>
    <font>
      <b/>
      <sz val="16"/>
      <color theme="1"/>
      <name val="Arial"/>
      <family val="2"/>
    </font>
    <font>
      <sz val="8"/>
      <color theme="1"/>
      <name val="Arial"/>
      <family val="2"/>
    </font>
    <font>
      <sz val="10"/>
      <name val="Arial"/>
      <family val="2"/>
    </font>
    <font>
      <sz val="11"/>
      <color theme="1"/>
      <name val="Arial"/>
      <family val="2"/>
    </font>
    <font>
      <b/>
      <sz val="11"/>
      <color theme="1"/>
      <name val="Arial"/>
      <family val="2"/>
    </font>
    <font>
      <sz val="11"/>
      <name val="Arial"/>
      <family val="2"/>
    </font>
    <font>
      <u/>
      <sz val="11"/>
      <color theme="10"/>
      <name val="Calibri"/>
      <family val="2"/>
      <scheme val="minor"/>
    </font>
    <font>
      <b/>
      <sz val="10"/>
      <name val="Arial"/>
      <family val="2"/>
    </font>
    <font>
      <sz val="10"/>
      <color theme="1"/>
      <name val="Calibri"/>
      <family val="2"/>
      <scheme val="minor"/>
    </font>
    <font>
      <i/>
      <sz val="10"/>
      <color theme="1"/>
      <name val="Arial"/>
      <family val="2"/>
    </font>
    <font>
      <b/>
      <sz val="10"/>
      <color rgb="FFFF0000"/>
      <name val="Arial"/>
      <family val="2"/>
    </font>
    <font>
      <b/>
      <i/>
      <u/>
      <sz val="10"/>
      <color theme="1"/>
      <name val="Arial"/>
      <family val="2"/>
    </font>
    <font>
      <b/>
      <u/>
      <sz val="10"/>
      <color theme="1"/>
      <name val="Arial"/>
      <family val="2"/>
    </font>
    <font>
      <i/>
      <sz val="10"/>
      <color theme="1"/>
      <name val="Calibri"/>
      <family val="2"/>
      <scheme val="minor"/>
    </font>
    <font>
      <b/>
      <i/>
      <sz val="10"/>
      <color theme="1"/>
      <name val="Arial"/>
      <family val="2"/>
    </font>
    <font>
      <i/>
      <sz val="10"/>
      <name val="Arial"/>
      <family val="2"/>
    </font>
    <font>
      <sz val="8"/>
      <name val="Calibri"/>
      <family val="2"/>
      <scheme val="minor"/>
    </font>
    <font>
      <sz val="11"/>
      <color rgb="FF222222"/>
      <name val="Arial"/>
      <family val="2"/>
    </font>
  </fonts>
  <fills count="7">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C000"/>
        <bgColor indexed="64"/>
      </patternFill>
    </fill>
  </fills>
  <borders count="32">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185">
    <xf numFmtId="0" fontId="0" fillId="0" borderId="0" xfId="0"/>
    <xf numFmtId="0" fontId="1" fillId="0" borderId="0" xfId="0" applyFont="1"/>
    <xf numFmtId="0" fontId="1" fillId="0" borderId="0" xfId="0" applyFont="1" applyAlignment="1">
      <alignment vertical="top" wrapText="1"/>
    </xf>
    <xf numFmtId="44" fontId="1" fillId="0" borderId="0" xfId="0" applyNumberFormat="1" applyFont="1"/>
    <xf numFmtId="0" fontId="2" fillId="0" borderId="8" xfId="0" applyFont="1" applyBorder="1"/>
    <xf numFmtId="166" fontId="1" fillId="0" borderId="0" xfId="0" applyNumberFormat="1" applyFont="1"/>
    <xf numFmtId="3" fontId="1" fillId="0" borderId="0" xfId="0" applyNumberFormat="1" applyFont="1"/>
    <xf numFmtId="1" fontId="1" fillId="0" borderId="0" xfId="0" applyNumberFormat="1" applyFont="1"/>
    <xf numFmtId="3" fontId="3" fillId="0" borderId="0" xfId="0" applyNumberFormat="1" applyFont="1"/>
    <xf numFmtId="44" fontId="2" fillId="0" borderId="0" xfId="0" applyNumberFormat="1" applyFont="1"/>
    <xf numFmtId="41" fontId="2" fillId="0" borderId="2" xfId="0" applyNumberFormat="1" applyFont="1" applyBorder="1" applyAlignment="1">
      <alignment horizontal="center" vertical="top" wrapText="1"/>
    </xf>
    <xf numFmtId="166" fontId="2" fillId="0" borderId="0" xfId="0" applyNumberFormat="1" applyFont="1"/>
    <xf numFmtId="166" fontId="4" fillId="0" borderId="0" xfId="0" applyNumberFormat="1" applyFont="1"/>
    <xf numFmtId="44" fontId="4" fillId="0" borderId="0" xfId="0" applyNumberFormat="1" applyFont="1"/>
    <xf numFmtId="0" fontId="4" fillId="0" borderId="0" xfId="0" applyFont="1"/>
    <xf numFmtId="166" fontId="5" fillId="0" borderId="0" xfId="0" applyNumberFormat="1" applyFont="1"/>
    <xf numFmtId="3" fontId="5" fillId="0" borderId="0" xfId="0" applyNumberFormat="1" applyFont="1"/>
    <xf numFmtId="0" fontId="5" fillId="0" borderId="0" xfId="0" applyFont="1"/>
    <xf numFmtId="1" fontId="5" fillId="0" borderId="0" xfId="0" applyNumberFormat="1" applyFont="1"/>
    <xf numFmtId="44" fontId="5" fillId="0" borderId="0" xfId="0" applyNumberFormat="1" applyFont="1"/>
    <xf numFmtId="0" fontId="2" fillId="0" borderId="6" xfId="0" applyFont="1" applyBorder="1"/>
    <xf numFmtId="3" fontId="2" fillId="0" borderId="0" xfId="0" applyNumberFormat="1" applyFont="1"/>
    <xf numFmtId="167" fontId="1" fillId="0" borderId="13" xfId="0" applyNumberFormat="1" applyFont="1" applyBorder="1" applyAlignment="1">
      <alignment horizontal="center"/>
    </xf>
    <xf numFmtId="44" fontId="2" fillId="0" borderId="12" xfId="0" applyNumberFormat="1" applyFont="1" applyBorder="1"/>
    <xf numFmtId="166" fontId="2" fillId="0" borderId="6" xfId="0" applyNumberFormat="1" applyFont="1" applyBorder="1"/>
    <xf numFmtId="166" fontId="1" fillId="0" borderId="16" xfId="0" applyNumberFormat="1" applyFont="1" applyBorder="1"/>
    <xf numFmtId="3" fontId="1" fillId="0" borderId="17" xfId="0" applyNumberFormat="1" applyFont="1" applyBorder="1"/>
    <xf numFmtId="166" fontId="1" fillId="0" borderId="18" xfId="0" applyNumberFormat="1" applyFont="1" applyBorder="1"/>
    <xf numFmtId="3" fontId="1" fillId="0" borderId="19" xfId="0" applyNumberFormat="1" applyFont="1" applyBorder="1"/>
    <xf numFmtId="0" fontId="2" fillId="0" borderId="20" xfId="0" applyFont="1" applyBorder="1"/>
    <xf numFmtId="0" fontId="1" fillId="0" borderId="21" xfId="0" applyFont="1" applyBorder="1"/>
    <xf numFmtId="0" fontId="1" fillId="0" borderId="18" xfId="0" applyFont="1" applyBorder="1"/>
    <xf numFmtId="44" fontId="1" fillId="0" borderId="19" xfId="0" applyNumberFormat="1" applyFont="1" applyBorder="1"/>
    <xf numFmtId="166" fontId="2" fillId="0" borderId="20" xfId="0" applyNumberFormat="1" applyFont="1" applyBorder="1"/>
    <xf numFmtId="44" fontId="2" fillId="0" borderId="21" xfId="0" applyNumberFormat="1" applyFont="1" applyBorder="1"/>
    <xf numFmtId="44" fontId="1" fillId="0" borderId="0" xfId="0" applyNumberFormat="1" applyFont="1" applyAlignment="1">
      <alignment horizontal="center"/>
    </xf>
    <xf numFmtId="166" fontId="1" fillId="0" borderId="18" xfId="0" applyNumberFormat="1" applyFont="1" applyBorder="1" applyAlignment="1">
      <alignment horizontal="left"/>
    </xf>
    <xf numFmtId="0" fontId="12" fillId="0" borderId="0" xfId="0" applyFont="1"/>
    <xf numFmtId="0" fontId="8" fillId="0" borderId="0" xfId="0" applyFont="1"/>
    <xf numFmtId="44" fontId="8" fillId="0" borderId="0" xfId="0" applyNumberFormat="1" applyFont="1"/>
    <xf numFmtId="0" fontId="8" fillId="0" borderId="0" xfId="0" applyFont="1" applyAlignment="1">
      <alignment horizontal="center"/>
    </xf>
    <xf numFmtId="0" fontId="1" fillId="0" borderId="0" xfId="0" applyFont="1" applyAlignment="1">
      <alignment horizontal="left"/>
    </xf>
    <xf numFmtId="8" fontId="8" fillId="0" borderId="0" xfId="0" applyNumberFormat="1" applyFont="1"/>
    <xf numFmtId="0" fontId="13" fillId="0" borderId="0" xfId="0" applyFont="1"/>
    <xf numFmtId="0" fontId="9" fillId="0" borderId="8" xfId="0" applyFont="1" applyBorder="1"/>
    <xf numFmtId="166" fontId="2" fillId="0" borderId="18" xfId="0" applyNumberFormat="1" applyFont="1" applyBorder="1"/>
    <xf numFmtId="44" fontId="2" fillId="0" borderId="19" xfId="0" applyNumberFormat="1" applyFont="1" applyBorder="1"/>
    <xf numFmtId="166" fontId="14" fillId="4" borderId="30" xfId="0" applyNumberFormat="1" applyFont="1" applyFill="1" applyBorder="1"/>
    <xf numFmtId="166" fontId="14" fillId="4" borderId="8" xfId="0" applyNumberFormat="1" applyFont="1" applyFill="1" applyBorder="1"/>
    <xf numFmtId="44" fontId="14" fillId="4" borderId="31" xfId="0" applyNumberFormat="1" applyFont="1" applyFill="1" applyBorder="1"/>
    <xf numFmtId="0" fontId="2" fillId="5" borderId="22" xfId="0" applyFont="1" applyFill="1" applyBorder="1"/>
    <xf numFmtId="0" fontId="2" fillId="5" borderId="1" xfId="0" applyFont="1" applyFill="1" applyBorder="1"/>
    <xf numFmtId="44" fontId="2" fillId="5" borderId="23" xfId="0" applyNumberFormat="1" applyFont="1" applyFill="1" applyBorder="1"/>
    <xf numFmtId="0" fontId="2" fillId="0" borderId="0" xfId="0" applyFont="1"/>
    <xf numFmtId="2" fontId="1" fillId="0" borderId="0" xfId="0" applyNumberFormat="1" applyFont="1"/>
    <xf numFmtId="2" fontId="1" fillId="0" borderId="0" xfId="0" applyNumberFormat="1" applyFont="1" applyAlignment="1">
      <alignment horizontal="right" vertical="center"/>
    </xf>
    <xf numFmtId="0" fontId="2" fillId="3" borderId="0" xfId="0" applyFont="1" applyFill="1" applyAlignment="1">
      <alignment vertical="center" wrapText="1"/>
    </xf>
    <xf numFmtId="2" fontId="2" fillId="3" borderId="13" xfId="0" applyNumberFormat="1" applyFont="1" applyFill="1" applyBorder="1" applyAlignment="1">
      <alignment horizontal="center" vertical="center" wrapText="1"/>
    </xf>
    <xf numFmtId="44" fontId="2" fillId="3" borderId="13" xfId="0" applyNumberFormat="1" applyFont="1" applyFill="1" applyBorder="1" applyAlignment="1">
      <alignment horizontal="center" vertical="center" wrapText="1"/>
    </xf>
    <xf numFmtId="0" fontId="2" fillId="3" borderId="13" xfId="0" applyFont="1" applyFill="1" applyBorder="1" applyAlignment="1">
      <alignment horizontal="center" vertical="center" wrapText="1"/>
    </xf>
    <xf numFmtId="44" fontId="7" fillId="0" borderId="13" xfId="0" applyNumberFormat="1" applyFont="1" applyBorder="1" applyAlignment="1">
      <alignment horizontal="right" vertical="center"/>
    </xf>
    <xf numFmtId="44" fontId="7" fillId="0" borderId="13" xfId="0" applyNumberFormat="1" applyFont="1" applyBorder="1"/>
    <xf numFmtId="44" fontId="7" fillId="0" borderId="13" xfId="1" applyNumberFormat="1" applyFont="1" applyBorder="1"/>
    <xf numFmtId="0" fontId="1" fillId="0" borderId="0" xfId="0" applyFont="1" applyAlignment="1">
      <alignment vertical="center"/>
    </xf>
    <xf numFmtId="44" fontId="7" fillId="0" borderId="13" xfId="0" applyNumberFormat="1" applyFont="1" applyBorder="1" applyAlignment="1">
      <alignment vertical="center"/>
    </xf>
    <xf numFmtId="0" fontId="13" fillId="0" borderId="0" xfId="0" applyFont="1" applyAlignment="1">
      <alignment vertical="center"/>
    </xf>
    <xf numFmtId="44" fontId="3" fillId="0" borderId="0" xfId="0" applyNumberFormat="1" applyFont="1" applyAlignment="1">
      <alignment horizontal="right" vertical="center"/>
    </xf>
    <xf numFmtId="44" fontId="1" fillId="0" borderId="0" xfId="0" applyNumberFormat="1" applyFont="1" applyAlignment="1">
      <alignment horizontal="right" vertical="center"/>
    </xf>
    <xf numFmtId="0" fontId="1" fillId="0" borderId="0" xfId="0" applyFont="1" applyAlignment="1">
      <alignment horizontal="center"/>
    </xf>
    <xf numFmtId="0" fontId="1" fillId="0" borderId="27" xfId="0" applyFont="1" applyBorder="1"/>
    <xf numFmtId="44" fontId="1" fillId="0" borderId="28" xfId="0" applyNumberFormat="1" applyFont="1" applyBorder="1"/>
    <xf numFmtId="0" fontId="1" fillId="0" borderId="3" xfId="0" applyFont="1" applyBorder="1"/>
    <xf numFmtId="44" fontId="1" fillId="0" borderId="4" xfId="0" applyNumberFormat="1" applyFont="1" applyBorder="1"/>
    <xf numFmtId="0" fontId="1" fillId="0" borderId="2" xfId="0" applyFont="1" applyBorder="1"/>
    <xf numFmtId="44" fontId="2" fillId="0" borderId="5" xfId="0" applyNumberFormat="1" applyFont="1" applyBorder="1"/>
    <xf numFmtId="0" fontId="16" fillId="4" borderId="0" xfId="0" applyFont="1" applyFill="1"/>
    <xf numFmtId="0" fontId="14" fillId="4" borderId="0" xfId="0" applyFont="1" applyFill="1"/>
    <xf numFmtId="0" fontId="13" fillId="4" borderId="0" xfId="0" applyFont="1" applyFill="1"/>
    <xf numFmtId="0" fontId="2" fillId="4" borderId="0" xfId="0" applyFont="1" applyFill="1"/>
    <xf numFmtId="0" fontId="1" fillId="4" borderId="0" xfId="0" applyFont="1" applyFill="1"/>
    <xf numFmtId="44" fontId="1" fillId="4" borderId="0" xfId="0" applyNumberFormat="1" applyFont="1" applyFill="1"/>
    <xf numFmtId="8" fontId="1" fillId="4" borderId="0" xfId="0" applyNumberFormat="1" applyFont="1" applyFill="1"/>
    <xf numFmtId="0" fontId="1" fillId="4" borderId="0" xfId="0" applyFont="1" applyFill="1" applyAlignment="1">
      <alignment vertical="center"/>
    </xf>
    <xf numFmtId="44" fontId="1" fillId="4" borderId="0" xfId="0" applyNumberFormat="1" applyFont="1" applyFill="1" applyAlignment="1">
      <alignment vertical="center"/>
    </xf>
    <xf numFmtId="41" fontId="9" fillId="0" borderId="2" xfId="0" applyNumberFormat="1" applyFont="1" applyBorder="1" applyAlignment="1">
      <alignment horizontal="center" vertical="top" wrapText="1"/>
    </xf>
    <xf numFmtId="41" fontId="9" fillId="0" borderId="1" xfId="0" applyNumberFormat="1" applyFont="1" applyBorder="1" applyAlignment="1">
      <alignment horizontal="center" vertical="top" wrapText="1"/>
    </xf>
    <xf numFmtId="41" fontId="9" fillId="0" borderId="11" xfId="0" applyNumberFormat="1" applyFont="1" applyBorder="1" applyAlignment="1">
      <alignment horizontal="center" vertical="top" wrapText="1"/>
    </xf>
    <xf numFmtId="0" fontId="9" fillId="0" borderId="2" xfId="0" applyFont="1" applyBorder="1" applyAlignment="1">
      <alignment horizontal="center" vertical="top" wrapText="1"/>
    </xf>
    <xf numFmtId="0" fontId="9" fillId="0" borderId="1" xfId="0" applyFont="1" applyBorder="1" applyAlignment="1">
      <alignment horizontal="center" vertical="top" wrapText="1"/>
    </xf>
    <xf numFmtId="1" fontId="9" fillId="0" borderId="1" xfId="0" applyNumberFormat="1" applyFont="1" applyBorder="1" applyAlignment="1">
      <alignment horizontal="center" vertical="top" wrapText="1"/>
    </xf>
    <xf numFmtId="44" fontId="9" fillId="0" borderId="1" xfId="0" applyNumberFormat="1" applyFont="1" applyBorder="1" applyAlignment="1">
      <alignment horizontal="center" vertical="top" wrapText="1"/>
    </xf>
    <xf numFmtId="44" fontId="9" fillId="0" borderId="1" xfId="0" applyNumberFormat="1" applyFont="1" applyBorder="1" applyAlignment="1">
      <alignment horizontal="center" vertical="top"/>
    </xf>
    <xf numFmtId="44" fontId="9" fillId="0" borderId="0" xfId="0" applyNumberFormat="1" applyFont="1" applyAlignment="1">
      <alignment horizontal="center" vertical="top" wrapText="1"/>
    </xf>
    <xf numFmtId="44" fontId="9" fillId="0" borderId="5" xfId="0" applyNumberFormat="1" applyFont="1" applyBorder="1" applyAlignment="1">
      <alignment horizontal="center" vertical="top" wrapText="1"/>
    </xf>
    <xf numFmtId="0" fontId="8" fillId="0" borderId="0" xfId="0" applyFont="1" applyAlignment="1">
      <alignment vertical="top" wrapText="1"/>
    </xf>
    <xf numFmtId="44" fontId="8" fillId="0" borderId="3" xfId="0" applyNumberFormat="1" applyFont="1" applyBorder="1" applyAlignment="1">
      <alignment horizontal="left"/>
    </xf>
    <xf numFmtId="44" fontId="8" fillId="0" borderId="0" xfId="0" applyNumberFormat="1" applyFont="1" applyAlignment="1">
      <alignment horizontal="center"/>
    </xf>
    <xf numFmtId="167" fontId="8" fillId="0" borderId="13" xfId="0" applyNumberFormat="1" applyFont="1" applyBorder="1" applyAlignment="1">
      <alignment horizontal="center"/>
    </xf>
    <xf numFmtId="0" fontId="8" fillId="0" borderId="4" xfId="0" applyFont="1" applyBorder="1" applyAlignment="1">
      <alignment horizontal="center"/>
    </xf>
    <xf numFmtId="1" fontId="8" fillId="0" borderId="0" xfId="0" applyNumberFormat="1" applyFont="1" applyAlignment="1">
      <alignment horizontal="center"/>
    </xf>
    <xf numFmtId="44" fontId="8" fillId="0" borderId="0" xfId="0" applyNumberFormat="1" applyFont="1" applyAlignment="1">
      <alignment horizontal="center" vertical="top"/>
    </xf>
    <xf numFmtId="44" fontId="10" fillId="0" borderId="4" xfId="0" applyNumberFormat="1" applyFont="1" applyBorder="1"/>
    <xf numFmtId="0" fontId="8" fillId="0" borderId="13" xfId="0" applyFont="1" applyBorder="1" applyAlignment="1">
      <alignment horizontal="center"/>
    </xf>
    <xf numFmtId="167" fontId="8" fillId="0" borderId="9" xfId="0" applyNumberFormat="1" applyFont="1" applyBorder="1" applyAlignment="1">
      <alignment horizontal="center"/>
    </xf>
    <xf numFmtId="0" fontId="8" fillId="0" borderId="0" xfId="0" applyFont="1" applyAlignment="1">
      <alignment horizontal="left"/>
    </xf>
    <xf numFmtId="44" fontId="10" fillId="0" borderId="0" xfId="0" applyNumberFormat="1" applyFont="1"/>
    <xf numFmtId="166" fontId="8" fillId="0" borderId="0" xfId="0" applyNumberFormat="1" applyFont="1" applyAlignment="1">
      <alignment horizontal="left"/>
    </xf>
    <xf numFmtId="166" fontId="8" fillId="0" borderId="0" xfId="0" applyNumberFormat="1" applyFont="1"/>
    <xf numFmtId="0" fontId="10" fillId="0" borderId="13" xfId="0" applyFont="1" applyBorder="1" applyAlignment="1">
      <alignment horizontal="center"/>
    </xf>
    <xf numFmtId="0" fontId="10" fillId="0" borderId="0" xfId="0" applyFont="1" applyAlignment="1">
      <alignment horizontal="left"/>
    </xf>
    <xf numFmtId="1" fontId="10" fillId="0" borderId="0" xfId="0" applyNumberFormat="1" applyFont="1" applyAlignment="1">
      <alignment horizontal="center"/>
    </xf>
    <xf numFmtId="44" fontId="10" fillId="0" borderId="0" xfId="0" applyNumberFormat="1" applyFont="1" applyAlignment="1">
      <alignment horizontal="center" vertical="top"/>
    </xf>
    <xf numFmtId="0" fontId="8" fillId="0" borderId="14" xfId="0" applyFont="1" applyBorder="1" applyAlignment="1">
      <alignment horizontal="center"/>
    </xf>
    <xf numFmtId="44" fontId="9" fillId="0" borderId="7" xfId="0" applyNumberFormat="1" applyFont="1" applyBorder="1" applyAlignment="1">
      <alignment horizontal="left"/>
    </xf>
    <xf numFmtId="44" fontId="9" fillId="0" borderId="8" xfId="0" applyNumberFormat="1" applyFont="1" applyBorder="1"/>
    <xf numFmtId="44" fontId="9" fillId="0" borderId="10" xfId="0" applyNumberFormat="1" applyFont="1" applyBorder="1"/>
    <xf numFmtId="44" fontId="9" fillId="0" borderId="29" xfId="0" applyNumberFormat="1" applyFont="1" applyBorder="1"/>
    <xf numFmtId="0" fontId="9" fillId="0" borderId="7" xfId="0" applyFont="1" applyBorder="1"/>
    <xf numFmtId="1" fontId="9" fillId="0" borderId="8" xfId="0" applyNumberFormat="1" applyFont="1" applyBorder="1"/>
    <xf numFmtId="3" fontId="8" fillId="0" borderId="0" xfId="0" applyNumberFormat="1" applyFont="1"/>
    <xf numFmtId="1" fontId="8" fillId="0" borderId="0" xfId="0" applyNumberFormat="1" applyFont="1"/>
    <xf numFmtId="0" fontId="10" fillId="0" borderId="0" xfId="0" applyFont="1"/>
    <xf numFmtId="0" fontId="5" fillId="0" borderId="0" xfId="0" applyFont="1" applyAlignment="1">
      <alignment horizontal="center"/>
    </xf>
    <xf numFmtId="0" fontId="4" fillId="0" borderId="0" xfId="0" applyFont="1" applyAlignment="1">
      <alignment horizontal="center"/>
    </xf>
    <xf numFmtId="0" fontId="6" fillId="0" borderId="0" xfId="0" applyFont="1" applyAlignment="1">
      <alignment horizontal="center" vertical="top" wrapText="1"/>
    </xf>
    <xf numFmtId="44" fontId="5" fillId="0" borderId="0" xfId="0" applyNumberFormat="1" applyFont="1" applyAlignment="1">
      <alignment horizontal="center"/>
    </xf>
    <xf numFmtId="44" fontId="4" fillId="0" borderId="3" xfId="0" applyNumberFormat="1" applyFont="1" applyBorder="1" applyAlignment="1">
      <alignment horizontal="center"/>
    </xf>
    <xf numFmtId="0" fontId="8" fillId="0" borderId="0" xfId="0" applyFont="1" applyAlignment="1">
      <alignment horizontal="center" vertical="top" wrapText="1"/>
    </xf>
    <xf numFmtId="166" fontId="2" fillId="6" borderId="24" xfId="0" applyNumberFormat="1" applyFont="1" applyFill="1" applyBorder="1"/>
    <xf numFmtId="166" fontId="1" fillId="6" borderId="25" xfId="0" applyNumberFormat="1" applyFont="1" applyFill="1" applyBorder="1"/>
    <xf numFmtId="44" fontId="2" fillId="6" borderId="26" xfId="0" applyNumberFormat="1" applyFont="1" applyFill="1" applyBorder="1"/>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167" fontId="1" fillId="0" borderId="13" xfId="0" applyNumberFormat="1" applyFont="1" applyBorder="1" applyAlignment="1">
      <alignment horizontal="center" vertical="center"/>
    </xf>
    <xf numFmtId="44" fontId="8" fillId="0" borderId="3" xfId="0" applyNumberFormat="1" applyFont="1" applyBorder="1" applyAlignment="1">
      <alignment horizontal="left" vertical="center"/>
    </xf>
    <xf numFmtId="44" fontId="8" fillId="0" borderId="0" xfId="0" applyNumberFormat="1" applyFont="1" applyAlignment="1">
      <alignment horizontal="center" vertical="center"/>
    </xf>
    <xf numFmtId="167" fontId="8" fillId="0" borderId="13" xfId="0" applyNumberFormat="1" applyFont="1" applyBorder="1" applyAlignment="1">
      <alignment horizontal="center" vertical="center"/>
    </xf>
    <xf numFmtId="0" fontId="8" fillId="0" borderId="13" xfId="0" applyFont="1" applyBorder="1" applyAlignment="1">
      <alignment horizontal="center" vertical="center"/>
    </xf>
    <xf numFmtId="0" fontId="8" fillId="0" borderId="0" xfId="0" applyFont="1" applyAlignment="1">
      <alignment vertical="center"/>
    </xf>
    <xf numFmtId="1" fontId="8" fillId="0" borderId="0" xfId="0" applyNumberFormat="1" applyFont="1" applyAlignment="1">
      <alignment horizontal="center" vertical="center"/>
    </xf>
    <xf numFmtId="0" fontId="8" fillId="0" borderId="0" xfId="0" applyFont="1" applyAlignment="1">
      <alignment horizontal="center" vertical="center"/>
    </xf>
    <xf numFmtId="0" fontId="8" fillId="0" borderId="0" xfId="0" applyFont="1" applyAlignment="1">
      <alignment vertical="center" wrapText="1"/>
    </xf>
    <xf numFmtId="168" fontId="8" fillId="0" borderId="0" xfId="0" applyNumberFormat="1" applyFont="1"/>
    <xf numFmtId="168" fontId="8" fillId="0" borderId="0" xfId="0" applyNumberFormat="1" applyFont="1" applyAlignment="1">
      <alignment horizontal="center" vertical="top"/>
    </xf>
    <xf numFmtId="168" fontId="8" fillId="0" borderId="0" xfId="0" applyNumberFormat="1" applyFont="1" applyAlignment="1">
      <alignment vertical="center"/>
    </xf>
    <xf numFmtId="168" fontId="8" fillId="0" borderId="0" xfId="0" applyNumberFormat="1" applyFont="1" applyAlignment="1">
      <alignment horizontal="center" vertical="center"/>
    </xf>
    <xf numFmtId="168" fontId="10" fillId="0" borderId="0" xfId="0" applyNumberFormat="1" applyFont="1"/>
    <xf numFmtId="168" fontId="1" fillId="0" borderId="0" xfId="0" applyNumberFormat="1" applyFont="1"/>
    <xf numFmtId="44" fontId="3" fillId="0" borderId="13" xfId="1" applyNumberFormat="1" applyFont="1" applyBorder="1"/>
    <xf numFmtId="0" fontId="14" fillId="0" borderId="0" xfId="0" applyFont="1"/>
    <xf numFmtId="0" fontId="18" fillId="0" borderId="0" xfId="0" applyFont="1"/>
    <xf numFmtId="0" fontId="19" fillId="3" borderId="13" xfId="0" applyFont="1" applyFill="1" applyBorder="1" applyAlignment="1">
      <alignment horizontal="center" vertical="center" wrapText="1"/>
    </xf>
    <xf numFmtId="44" fontId="20" fillId="0" borderId="13" xfId="1" applyNumberFormat="1" applyFont="1" applyBorder="1"/>
    <xf numFmtId="44" fontId="20" fillId="0" borderId="13" xfId="1" applyNumberFormat="1" applyFont="1" applyBorder="1" applyAlignment="1">
      <alignment vertical="center"/>
    </xf>
    <xf numFmtId="44" fontId="19" fillId="0" borderId="12" xfId="0" applyNumberFormat="1" applyFont="1" applyBorder="1"/>
    <xf numFmtId="0" fontId="18" fillId="0" borderId="0" xfId="0" applyFont="1" applyAlignment="1">
      <alignment vertical="center"/>
    </xf>
    <xf numFmtId="166" fontId="2" fillId="0" borderId="15" xfId="0" applyNumberFormat="1" applyFont="1" applyBorder="1"/>
    <xf numFmtId="3" fontId="9" fillId="0" borderId="0" xfId="0" applyNumberFormat="1" applyFont="1"/>
    <xf numFmtId="44" fontId="1" fillId="3" borderId="0" xfId="0" applyNumberFormat="1" applyFont="1" applyFill="1"/>
    <xf numFmtId="3" fontId="3" fillId="3" borderId="0" xfId="0" applyNumberFormat="1" applyFont="1" applyFill="1"/>
    <xf numFmtId="44" fontId="1" fillId="6" borderId="0" xfId="0" applyNumberFormat="1" applyFont="1" applyFill="1"/>
    <xf numFmtId="3" fontId="2" fillId="6" borderId="0" xfId="0" applyNumberFormat="1" applyFont="1" applyFill="1"/>
    <xf numFmtId="3" fontId="1" fillId="0" borderId="0" xfId="0" applyNumberFormat="1" applyFont="1" applyAlignment="1">
      <alignment horizontal="left"/>
    </xf>
    <xf numFmtId="0" fontId="2" fillId="0" borderId="0" xfId="0" applyFont="1" applyAlignment="1">
      <alignment horizontal="center"/>
    </xf>
    <xf numFmtId="44" fontId="2" fillId="0" borderId="0" xfId="0" applyNumberFormat="1" applyFont="1" applyAlignment="1">
      <alignment horizontal="center"/>
    </xf>
    <xf numFmtId="4" fontId="1" fillId="0" borderId="0" xfId="0" applyNumberFormat="1" applyFont="1"/>
    <xf numFmtId="44" fontId="1" fillId="0" borderId="0" xfId="0" applyNumberFormat="1" applyFont="1" applyAlignment="1">
      <alignment horizontal="left" indent="1"/>
    </xf>
    <xf numFmtId="49" fontId="1" fillId="0" borderId="0" xfId="0" applyNumberFormat="1" applyFont="1"/>
    <xf numFmtId="44" fontId="8" fillId="0" borderId="19" xfId="0" applyNumberFormat="1" applyFont="1" applyBorder="1" applyAlignment="1">
      <alignment vertical="center"/>
    </xf>
    <xf numFmtId="44" fontId="8" fillId="0" borderId="19" xfId="0" applyNumberFormat="1" applyFont="1" applyBorder="1"/>
    <xf numFmtId="44" fontId="10" fillId="0" borderId="19" xfId="0" applyNumberFormat="1" applyFont="1" applyBorder="1"/>
    <xf numFmtId="44" fontId="1" fillId="0" borderId="13" xfId="1" applyNumberFormat="1" applyFont="1" applyBorder="1" applyAlignment="1">
      <alignment vertical="center"/>
    </xf>
    <xf numFmtId="44" fontId="1" fillId="0" borderId="13" xfId="1" applyNumberFormat="1" applyFont="1" applyBorder="1"/>
    <xf numFmtId="165" fontId="13" fillId="0" borderId="0" xfId="0" applyNumberFormat="1" applyFont="1"/>
    <xf numFmtId="164" fontId="8" fillId="0" borderId="0" xfId="0" applyNumberFormat="1" applyFont="1"/>
    <xf numFmtId="0" fontId="22" fillId="0" borderId="0" xfId="0" applyFont="1"/>
    <xf numFmtId="0" fontId="14" fillId="0" borderId="0" xfId="0" applyFont="1" applyAlignment="1">
      <alignment vertical="center"/>
    </xf>
    <xf numFmtId="166" fontId="4" fillId="2" borderId="3" xfId="0" applyNumberFormat="1" applyFont="1" applyFill="1" applyBorder="1" applyAlignment="1">
      <alignment horizontal="center"/>
    </xf>
    <xf numFmtId="166" fontId="4" fillId="2" borderId="0" xfId="0" applyNumberFormat="1" applyFont="1" applyFill="1" applyAlignment="1">
      <alignment horizontal="center"/>
    </xf>
    <xf numFmtId="3" fontId="4" fillId="2" borderId="9" xfId="0" applyNumberFormat="1" applyFont="1" applyFill="1" applyBorder="1" applyAlignment="1">
      <alignment horizontal="center"/>
    </xf>
    <xf numFmtId="3" fontId="4" fillId="2" borderId="0" xfId="0" applyNumberFormat="1" applyFont="1" applyFill="1" applyAlignment="1">
      <alignment horizontal="center"/>
    </xf>
    <xf numFmtId="3" fontId="4" fillId="2" borderId="4" xfId="0" applyNumberFormat="1" applyFont="1" applyFill="1" applyBorder="1" applyAlignment="1">
      <alignment horizontal="center"/>
    </xf>
    <xf numFmtId="3" fontId="8" fillId="0" borderId="0" xfId="0" applyNumberFormat="1" applyFont="1" applyAlignment="1">
      <alignment horizontal="left"/>
    </xf>
    <xf numFmtId="0" fontId="1" fillId="0" borderId="8"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3"/>
  <sheetViews>
    <sheetView tabSelected="1" topLeftCell="B1" zoomScale="80" zoomScaleNormal="80" zoomScalePageLayoutView="70" workbookViewId="0">
      <pane ySplit="5" topLeftCell="A50" activePane="bottomLeft" state="frozen"/>
      <selection pane="bottomLeft" activeCell="P60" sqref="P60"/>
    </sheetView>
  </sheetViews>
  <sheetFormatPr defaultColWidth="9.1796875" defaultRowHeight="12.5" x14ac:dyDescent="0.25"/>
  <cols>
    <col min="1" max="1" width="5.1796875" style="68" hidden="1" customWidth="1"/>
    <col min="2" max="2" width="7.81640625" style="5" customWidth="1"/>
    <col min="3" max="3" width="33" style="5" customWidth="1"/>
    <col min="4" max="4" width="11.1796875" style="6" customWidth="1"/>
    <col min="5" max="5" width="9.453125" style="6" customWidth="1"/>
    <col min="6" max="6" width="6.6328125" style="6" customWidth="1"/>
    <col min="7" max="7" width="25.81640625" style="6" customWidth="1"/>
    <col min="8" max="8" width="32.453125" style="6" bestFit="1" customWidth="1"/>
    <col min="9" max="9" width="11.36328125" style="6" customWidth="1"/>
    <col min="10" max="10" width="11.1796875" style="6" customWidth="1"/>
    <col min="11" max="11" width="12" style="6" customWidth="1"/>
    <col min="12" max="12" width="16.1796875" style="1" bestFit="1" customWidth="1"/>
    <col min="13" max="13" width="15.81640625" style="1" customWidth="1"/>
    <col min="14" max="14" width="17.36328125" style="7" customWidth="1"/>
    <col min="15" max="15" width="9.453125" style="3" customWidth="1"/>
    <col min="16" max="16" width="8.1796875" style="3" customWidth="1"/>
    <col min="17" max="17" width="8.6328125" style="3" customWidth="1"/>
    <col min="18" max="18" width="9.36328125" style="3" customWidth="1"/>
    <col min="19" max="19" width="11.6328125" style="3" customWidth="1"/>
    <col min="20" max="20" width="5.453125" style="35" hidden="1" customWidth="1"/>
    <col min="21" max="21" width="17.36328125" style="3" customWidth="1"/>
    <col min="22" max="22" width="0.1796875" style="3" hidden="1" customWidth="1"/>
    <col min="23" max="23" width="12.453125" style="3" customWidth="1"/>
    <col min="24" max="16384" width="9.1796875" style="1"/>
  </cols>
  <sheetData>
    <row r="1" spans="1:23" s="17" customFormat="1" ht="20" x14ac:dyDescent="0.4">
      <c r="A1" s="122"/>
      <c r="B1" s="15" t="s">
        <v>79</v>
      </c>
      <c r="C1" s="15"/>
      <c r="D1" s="16"/>
      <c r="E1" s="16"/>
      <c r="F1" s="16"/>
      <c r="G1" s="16"/>
      <c r="H1" s="16"/>
      <c r="I1" s="16"/>
      <c r="J1" s="16"/>
      <c r="K1" s="16"/>
      <c r="N1" s="18"/>
      <c r="O1" s="19"/>
      <c r="P1" s="19"/>
      <c r="Q1" s="19"/>
      <c r="R1" s="19"/>
      <c r="S1" s="19"/>
      <c r="T1" s="125"/>
      <c r="U1" s="19"/>
      <c r="V1" s="19"/>
      <c r="W1" s="19"/>
    </row>
    <row r="2" spans="1:23" s="17" customFormat="1" ht="20" x14ac:dyDescent="0.4">
      <c r="A2" s="122"/>
      <c r="B2" s="15" t="s">
        <v>85</v>
      </c>
      <c r="C2" s="15"/>
      <c r="D2" s="16"/>
      <c r="E2" s="16"/>
      <c r="F2" s="16"/>
      <c r="G2" s="16"/>
      <c r="H2" s="16"/>
      <c r="I2" s="16"/>
      <c r="J2" s="16"/>
      <c r="K2" s="16"/>
      <c r="N2" s="18"/>
      <c r="O2" s="19"/>
      <c r="P2" s="19"/>
      <c r="Q2" s="19"/>
      <c r="R2" s="19"/>
      <c r="S2" s="19"/>
      <c r="T2" s="125"/>
      <c r="U2" s="19"/>
      <c r="V2" s="19"/>
      <c r="W2" s="19"/>
    </row>
    <row r="3" spans="1:23" s="17" customFormat="1" ht="20" x14ac:dyDescent="0.4">
      <c r="A3" s="122"/>
      <c r="B3" s="15"/>
      <c r="C3" s="15"/>
      <c r="D3" s="16"/>
      <c r="E3" s="16"/>
      <c r="F3" s="16"/>
      <c r="G3" s="16"/>
      <c r="H3" s="16"/>
      <c r="I3" s="16"/>
      <c r="J3" s="16"/>
      <c r="K3" s="16"/>
      <c r="N3" s="18"/>
      <c r="O3" s="19"/>
      <c r="P3" s="19"/>
      <c r="Q3" s="19"/>
      <c r="R3" s="19"/>
      <c r="S3" s="19"/>
      <c r="T3" s="125"/>
      <c r="U3" s="19"/>
      <c r="V3" s="19"/>
      <c r="W3" s="19"/>
    </row>
    <row r="4" spans="1:23" s="14" customFormat="1" ht="18" x14ac:dyDescent="0.4">
      <c r="A4" s="123"/>
      <c r="B4" s="12"/>
      <c r="C4" s="178" t="s">
        <v>13</v>
      </c>
      <c r="D4" s="179"/>
      <c r="E4" s="180" t="s">
        <v>14</v>
      </c>
      <c r="F4" s="181"/>
      <c r="G4" s="181"/>
      <c r="H4" s="181"/>
      <c r="I4" s="181"/>
      <c r="J4" s="181"/>
      <c r="K4" s="181"/>
      <c r="L4" s="181"/>
      <c r="M4" s="181"/>
      <c r="N4" s="181"/>
      <c r="O4" s="181"/>
      <c r="P4" s="181"/>
      <c r="Q4" s="181"/>
      <c r="R4" s="181"/>
      <c r="S4" s="182"/>
      <c r="T4" s="126"/>
      <c r="U4" s="13"/>
      <c r="V4" s="13"/>
      <c r="W4" s="13"/>
    </row>
    <row r="5" spans="1:23" s="2" customFormat="1" ht="125" x14ac:dyDescent="0.35">
      <c r="A5" s="124" t="s">
        <v>15</v>
      </c>
      <c r="B5" s="10" t="s">
        <v>5</v>
      </c>
      <c r="C5" s="84" t="s">
        <v>3</v>
      </c>
      <c r="D5" s="85" t="s">
        <v>12</v>
      </c>
      <c r="E5" s="86" t="s">
        <v>5</v>
      </c>
      <c r="F5" s="85" t="s">
        <v>21</v>
      </c>
      <c r="G5" s="87" t="s">
        <v>0</v>
      </c>
      <c r="H5" s="88" t="s">
        <v>3</v>
      </c>
      <c r="I5" s="89" t="s">
        <v>64</v>
      </c>
      <c r="J5" s="90" t="s">
        <v>25</v>
      </c>
      <c r="K5" s="90" t="s">
        <v>24</v>
      </c>
      <c r="L5" s="90" t="s">
        <v>11</v>
      </c>
      <c r="M5" s="90" t="s">
        <v>7</v>
      </c>
      <c r="N5" s="90" t="s">
        <v>26</v>
      </c>
      <c r="O5" s="91" t="s">
        <v>10</v>
      </c>
      <c r="P5" s="90" t="s">
        <v>4</v>
      </c>
      <c r="Q5" s="92" t="s">
        <v>1</v>
      </c>
      <c r="R5" s="92" t="s">
        <v>6</v>
      </c>
      <c r="S5" s="93" t="s">
        <v>2</v>
      </c>
      <c r="T5" s="127" t="s">
        <v>15</v>
      </c>
      <c r="U5" s="94" t="s">
        <v>48</v>
      </c>
      <c r="V5" s="2" t="s">
        <v>69</v>
      </c>
      <c r="W5" s="2" t="s">
        <v>78</v>
      </c>
    </row>
    <row r="6" spans="1:23" ht="14" x14ac:dyDescent="0.3">
      <c r="A6" s="68" t="s">
        <v>63</v>
      </c>
      <c r="B6" s="22">
        <v>44665</v>
      </c>
      <c r="C6" s="95" t="s">
        <v>88</v>
      </c>
      <c r="D6" s="96">
        <v>2363.5</v>
      </c>
      <c r="E6" s="103">
        <v>44671</v>
      </c>
      <c r="F6" s="108">
        <v>216</v>
      </c>
      <c r="G6" s="109" t="s">
        <v>91</v>
      </c>
      <c r="H6" s="104" t="s">
        <v>97</v>
      </c>
      <c r="I6" s="110">
        <v>5</v>
      </c>
      <c r="J6" s="105"/>
      <c r="K6" s="105"/>
      <c r="L6" s="105"/>
      <c r="M6" s="105">
        <v>19.63</v>
      </c>
      <c r="N6" s="105"/>
      <c r="O6" s="105"/>
      <c r="P6" s="105"/>
      <c r="Q6" s="105">
        <v>3.93</v>
      </c>
      <c r="R6" s="111"/>
      <c r="S6" s="101">
        <f t="shared" ref="S6:S53" si="0">SUM(J6:Q6)</f>
        <v>23.56</v>
      </c>
      <c r="T6" s="40"/>
      <c r="U6" s="38" t="s">
        <v>94</v>
      </c>
      <c r="V6" s="1" t="s">
        <v>72</v>
      </c>
      <c r="W6" s="1" t="s">
        <v>95</v>
      </c>
    </row>
    <row r="7" spans="1:23" s="63" customFormat="1" ht="14" x14ac:dyDescent="0.3">
      <c r="A7" s="133" t="s">
        <v>63</v>
      </c>
      <c r="B7" s="22">
        <v>44679</v>
      </c>
      <c r="C7" s="95" t="s">
        <v>90</v>
      </c>
      <c r="D7" s="96">
        <v>49.64</v>
      </c>
      <c r="E7" s="97">
        <v>44671</v>
      </c>
      <c r="F7" s="98">
        <v>216</v>
      </c>
      <c r="G7" s="38" t="s">
        <v>92</v>
      </c>
      <c r="H7" s="38" t="s">
        <v>93</v>
      </c>
      <c r="I7" s="99" t="s">
        <v>98</v>
      </c>
      <c r="J7" s="148"/>
      <c r="K7" s="148"/>
      <c r="L7" s="105">
        <v>35</v>
      </c>
      <c r="M7" s="148"/>
      <c r="N7" s="148"/>
      <c r="O7" s="148"/>
      <c r="P7" s="148"/>
      <c r="Q7" s="143"/>
      <c r="R7" s="144"/>
      <c r="S7" s="101">
        <f t="shared" si="0"/>
        <v>35</v>
      </c>
      <c r="T7" s="40"/>
      <c r="U7" s="38" t="s">
        <v>94</v>
      </c>
      <c r="V7" s="63" t="s">
        <v>77</v>
      </c>
      <c r="W7" s="63" t="s">
        <v>76</v>
      </c>
    </row>
    <row r="8" spans="1:23" ht="14" x14ac:dyDescent="0.3">
      <c r="A8" s="68" t="s">
        <v>63</v>
      </c>
      <c r="B8" s="134">
        <v>44713</v>
      </c>
      <c r="C8" s="135" t="s">
        <v>100</v>
      </c>
      <c r="D8" s="136">
        <v>54</v>
      </c>
      <c r="E8" s="137">
        <v>44699</v>
      </c>
      <c r="F8" s="138">
        <v>217</v>
      </c>
      <c r="G8" s="139" t="s">
        <v>101</v>
      </c>
      <c r="H8" s="139" t="s">
        <v>102</v>
      </c>
      <c r="I8" s="140" t="s">
        <v>98</v>
      </c>
      <c r="J8" s="145"/>
      <c r="K8" s="145"/>
      <c r="L8" s="145"/>
      <c r="M8" s="145">
        <v>10</v>
      </c>
      <c r="N8" s="145"/>
      <c r="O8" s="145"/>
      <c r="P8" s="145"/>
      <c r="Q8" s="145"/>
      <c r="R8" s="146"/>
      <c r="S8" s="101">
        <f t="shared" si="0"/>
        <v>10</v>
      </c>
      <c r="T8" s="141"/>
      <c r="U8" s="142" t="s">
        <v>94</v>
      </c>
      <c r="V8" s="1" t="s">
        <v>71</v>
      </c>
      <c r="W8" s="1" t="s">
        <v>74</v>
      </c>
    </row>
    <row r="9" spans="1:23" s="63" customFormat="1" ht="14" x14ac:dyDescent="0.3">
      <c r="A9" s="133" t="s">
        <v>63</v>
      </c>
      <c r="B9" s="134">
        <v>44719</v>
      </c>
      <c r="C9" s="135" t="s">
        <v>100</v>
      </c>
      <c r="D9" s="136">
        <v>275</v>
      </c>
      <c r="E9" s="103">
        <v>44701</v>
      </c>
      <c r="F9" s="102">
        <v>217</v>
      </c>
      <c r="G9" s="104" t="s">
        <v>103</v>
      </c>
      <c r="H9" s="104" t="s">
        <v>104</v>
      </c>
      <c r="I9" s="99" t="s">
        <v>98</v>
      </c>
      <c r="J9" s="143">
        <v>82.4</v>
      </c>
      <c r="K9" s="143"/>
      <c r="L9" s="147"/>
      <c r="M9" s="147"/>
      <c r="N9" s="147"/>
      <c r="O9" s="147"/>
      <c r="P9" s="143"/>
      <c r="Q9" s="143"/>
      <c r="R9" s="144"/>
      <c r="S9" s="101">
        <f t="shared" si="0"/>
        <v>82.4</v>
      </c>
      <c r="T9" s="40"/>
      <c r="U9" s="38" t="s">
        <v>94</v>
      </c>
      <c r="V9" s="63" t="s">
        <v>74</v>
      </c>
      <c r="W9" s="63" t="s">
        <v>71</v>
      </c>
    </row>
    <row r="10" spans="1:23" ht="14" x14ac:dyDescent="0.3">
      <c r="A10" s="68" t="s">
        <v>63</v>
      </c>
      <c r="B10" s="22">
        <v>44820</v>
      </c>
      <c r="C10" s="106" t="s">
        <v>88</v>
      </c>
      <c r="D10" s="96">
        <v>2363.5</v>
      </c>
      <c r="E10" s="103">
        <v>44701</v>
      </c>
      <c r="F10" s="102">
        <v>217</v>
      </c>
      <c r="G10" s="104" t="s">
        <v>105</v>
      </c>
      <c r="H10" s="104" t="s">
        <v>106</v>
      </c>
      <c r="I10" s="99" t="s">
        <v>98</v>
      </c>
      <c r="J10" s="143">
        <v>35.4</v>
      </c>
      <c r="K10" s="143"/>
      <c r="L10" s="147"/>
      <c r="M10" s="147"/>
      <c r="N10" s="147"/>
      <c r="O10" s="147"/>
      <c r="P10" s="143"/>
      <c r="Q10" s="143"/>
      <c r="R10" s="144"/>
      <c r="S10" s="101">
        <f t="shared" si="0"/>
        <v>35.4</v>
      </c>
      <c r="T10" s="40"/>
      <c r="U10" s="38" t="s">
        <v>94</v>
      </c>
      <c r="V10" s="1" t="s">
        <v>71</v>
      </c>
      <c r="W10" s="63" t="s">
        <v>71</v>
      </c>
    </row>
    <row r="11" spans="1:23" ht="14" x14ac:dyDescent="0.3">
      <c r="B11" s="22">
        <v>44880</v>
      </c>
      <c r="C11" s="95" t="s">
        <v>146</v>
      </c>
      <c r="D11" s="96">
        <v>20</v>
      </c>
      <c r="E11" s="103">
        <v>44701</v>
      </c>
      <c r="F11" s="102">
        <v>217</v>
      </c>
      <c r="G11" s="104" t="s">
        <v>107</v>
      </c>
      <c r="H11" s="104" t="s">
        <v>108</v>
      </c>
      <c r="I11" s="99" t="s">
        <v>98</v>
      </c>
      <c r="J11" s="143">
        <v>294.95999999999998</v>
      </c>
      <c r="K11" s="143"/>
      <c r="L11" s="147"/>
      <c r="M11" s="147"/>
      <c r="N11" s="147"/>
      <c r="O11" s="147"/>
      <c r="P11" s="143"/>
      <c r="Q11" s="143"/>
      <c r="R11" s="144"/>
      <c r="S11" s="101">
        <f t="shared" si="0"/>
        <v>294.95999999999998</v>
      </c>
      <c r="T11" s="40"/>
      <c r="U11" s="38" t="s">
        <v>94</v>
      </c>
      <c r="V11" s="1" t="s">
        <v>70</v>
      </c>
      <c r="W11" s="63" t="s">
        <v>71</v>
      </c>
    </row>
    <row r="12" spans="1:23" ht="14" x14ac:dyDescent="0.3">
      <c r="B12" s="22">
        <v>44900</v>
      </c>
      <c r="C12" s="95" t="s">
        <v>145</v>
      </c>
      <c r="D12" s="96">
        <v>20</v>
      </c>
      <c r="E12" s="103">
        <v>44701</v>
      </c>
      <c r="F12" s="102">
        <v>217</v>
      </c>
      <c r="G12" s="104" t="s">
        <v>109</v>
      </c>
      <c r="H12" s="104" t="s">
        <v>110</v>
      </c>
      <c r="I12" s="99" t="s">
        <v>98</v>
      </c>
      <c r="J12" s="143"/>
      <c r="K12" s="143"/>
      <c r="L12" s="147">
        <v>50</v>
      </c>
      <c r="M12" s="147"/>
      <c r="N12" s="147"/>
      <c r="O12" s="147"/>
      <c r="P12" s="143"/>
      <c r="Q12" s="143">
        <v>7.14</v>
      </c>
      <c r="R12" s="144"/>
      <c r="S12" s="101">
        <f t="shared" si="0"/>
        <v>57.14</v>
      </c>
      <c r="T12" s="40"/>
      <c r="U12" s="38" t="s">
        <v>94</v>
      </c>
      <c r="V12" s="1" t="s">
        <v>71</v>
      </c>
      <c r="W12" s="1" t="s">
        <v>76</v>
      </c>
    </row>
    <row r="13" spans="1:23" ht="14" x14ac:dyDescent="0.3">
      <c r="B13" s="22">
        <v>44900</v>
      </c>
      <c r="C13" s="95" t="s">
        <v>144</v>
      </c>
      <c r="D13" s="96">
        <v>609</v>
      </c>
      <c r="E13" s="103">
        <v>44701</v>
      </c>
      <c r="F13" s="102">
        <v>220</v>
      </c>
      <c r="G13" s="104" t="s">
        <v>111</v>
      </c>
      <c r="H13" s="104" t="s">
        <v>112</v>
      </c>
      <c r="I13" s="99" t="s">
        <v>98</v>
      </c>
      <c r="J13" s="143"/>
      <c r="K13" s="143"/>
      <c r="L13" s="147"/>
      <c r="M13" s="147"/>
      <c r="N13" s="147">
        <v>200</v>
      </c>
      <c r="O13" s="147"/>
      <c r="P13" s="143"/>
      <c r="Q13" s="143"/>
      <c r="R13" s="144"/>
      <c r="S13" s="101">
        <f t="shared" si="0"/>
        <v>200</v>
      </c>
      <c r="T13" s="40"/>
      <c r="U13" s="38" t="s">
        <v>94</v>
      </c>
      <c r="V13" s="1" t="s">
        <v>71</v>
      </c>
      <c r="W13" s="1" t="s">
        <v>135</v>
      </c>
    </row>
    <row r="14" spans="1:23" ht="14" x14ac:dyDescent="0.3">
      <c r="B14" s="22">
        <v>44995</v>
      </c>
      <c r="C14" s="95" t="s">
        <v>161</v>
      </c>
      <c r="D14" s="96">
        <v>200</v>
      </c>
      <c r="E14" s="103">
        <v>44701</v>
      </c>
      <c r="F14" s="102">
        <v>217</v>
      </c>
      <c r="G14" s="104" t="s">
        <v>113</v>
      </c>
      <c r="H14" s="104" t="s">
        <v>114</v>
      </c>
      <c r="I14" s="99" t="s">
        <v>98</v>
      </c>
      <c r="J14" s="143"/>
      <c r="K14" s="143"/>
      <c r="L14" s="147">
        <v>15</v>
      </c>
      <c r="M14" s="147"/>
      <c r="N14" s="147"/>
      <c r="O14" s="147"/>
      <c r="P14" s="143"/>
      <c r="Q14" s="143"/>
      <c r="R14" s="144"/>
      <c r="S14" s="101">
        <f t="shared" si="0"/>
        <v>15</v>
      </c>
      <c r="T14" s="40"/>
      <c r="U14" s="38" t="s">
        <v>94</v>
      </c>
      <c r="V14" s="1" t="s">
        <v>71</v>
      </c>
      <c r="W14" s="1" t="s">
        <v>74</v>
      </c>
    </row>
    <row r="15" spans="1:23" ht="14" x14ac:dyDescent="0.3">
      <c r="B15" s="22"/>
      <c r="C15" s="107"/>
      <c r="D15" s="96"/>
      <c r="E15" s="103">
        <v>44701</v>
      </c>
      <c r="F15" s="102">
        <v>220</v>
      </c>
      <c r="G15" s="104" t="s">
        <v>115</v>
      </c>
      <c r="H15" s="104" t="s">
        <v>127</v>
      </c>
      <c r="I15" s="99" t="s">
        <v>98</v>
      </c>
      <c r="J15" s="175"/>
      <c r="K15" s="39"/>
      <c r="L15" s="39"/>
      <c r="M15" s="105"/>
      <c r="N15" s="105">
        <v>175</v>
      </c>
      <c r="O15" s="105"/>
      <c r="P15" s="39"/>
      <c r="Q15" s="39"/>
      <c r="R15" s="100"/>
      <c r="S15" s="101">
        <f t="shared" si="0"/>
        <v>175</v>
      </c>
      <c r="T15" s="40"/>
      <c r="U15" s="38" t="s">
        <v>94</v>
      </c>
      <c r="V15" s="1" t="s">
        <v>71</v>
      </c>
      <c r="W15" s="1" t="s">
        <v>135</v>
      </c>
    </row>
    <row r="16" spans="1:23" ht="14" x14ac:dyDescent="0.3">
      <c r="B16" s="22"/>
      <c r="C16" s="95"/>
      <c r="D16" s="96"/>
      <c r="E16" s="103">
        <v>44701</v>
      </c>
      <c r="F16" s="102">
        <v>217</v>
      </c>
      <c r="G16" s="104" t="s">
        <v>116</v>
      </c>
      <c r="H16" s="104" t="s">
        <v>117</v>
      </c>
      <c r="I16" s="99" t="s">
        <v>98</v>
      </c>
      <c r="J16" s="39"/>
      <c r="K16" s="39"/>
      <c r="L16" s="175">
        <v>150</v>
      </c>
      <c r="M16" s="105"/>
      <c r="N16" s="105"/>
      <c r="O16" s="105"/>
      <c r="P16" s="39"/>
      <c r="Q16" s="39"/>
      <c r="R16" s="100"/>
      <c r="S16" s="101">
        <f t="shared" si="0"/>
        <v>150</v>
      </c>
      <c r="T16" s="40"/>
      <c r="U16" s="38" t="s">
        <v>94</v>
      </c>
      <c r="V16" s="1" t="s">
        <v>70</v>
      </c>
      <c r="W16" s="1" t="s">
        <v>74</v>
      </c>
    </row>
    <row r="17" spans="2:23" ht="14" x14ac:dyDescent="0.3">
      <c r="B17" s="22"/>
      <c r="C17" s="95"/>
      <c r="D17" s="96"/>
      <c r="E17" s="103">
        <v>44720</v>
      </c>
      <c r="F17" s="102">
        <v>218</v>
      </c>
      <c r="G17" s="104" t="s">
        <v>101</v>
      </c>
      <c r="H17" s="104" t="s">
        <v>118</v>
      </c>
      <c r="I17" s="99" t="s">
        <v>98</v>
      </c>
      <c r="J17" s="39"/>
      <c r="K17" s="39"/>
      <c r="L17" s="143"/>
      <c r="M17" s="39">
        <v>55</v>
      </c>
      <c r="N17" s="39"/>
      <c r="O17" s="39"/>
      <c r="P17" s="39"/>
      <c r="Q17" s="39"/>
      <c r="R17" s="100"/>
      <c r="S17" s="101">
        <f t="shared" si="0"/>
        <v>55</v>
      </c>
      <c r="T17" s="40"/>
      <c r="U17" s="38" t="s">
        <v>94</v>
      </c>
      <c r="V17" s="1" t="s">
        <v>73</v>
      </c>
      <c r="W17" s="1" t="s">
        <v>74</v>
      </c>
    </row>
    <row r="18" spans="2:23" ht="14" x14ac:dyDescent="0.3">
      <c r="B18" s="22"/>
      <c r="C18" s="95"/>
      <c r="D18" s="96"/>
      <c r="E18" s="103">
        <v>44720</v>
      </c>
      <c r="F18" s="108">
        <v>218</v>
      </c>
      <c r="G18" s="109" t="s">
        <v>119</v>
      </c>
      <c r="H18" s="104" t="s">
        <v>120</v>
      </c>
      <c r="I18" s="110" t="s">
        <v>98</v>
      </c>
      <c r="J18" s="105"/>
      <c r="K18" s="105"/>
      <c r="L18" s="105"/>
      <c r="M18" s="105"/>
      <c r="N18" s="105"/>
      <c r="O18" s="105">
        <v>4.6500000000000004</v>
      </c>
      <c r="P18" s="105"/>
      <c r="Q18" s="105"/>
      <c r="R18" s="111"/>
      <c r="S18" s="101">
        <f t="shared" si="0"/>
        <v>4.6500000000000004</v>
      </c>
      <c r="T18" s="40"/>
      <c r="U18" s="38" t="s">
        <v>120</v>
      </c>
      <c r="V18" s="1" t="s">
        <v>74</v>
      </c>
      <c r="W18" s="1" t="s">
        <v>95</v>
      </c>
    </row>
    <row r="19" spans="2:23" ht="14" x14ac:dyDescent="0.3">
      <c r="B19" s="22"/>
      <c r="C19" s="95"/>
      <c r="D19" s="96"/>
      <c r="E19" s="103">
        <v>44720</v>
      </c>
      <c r="F19" s="108">
        <v>218</v>
      </c>
      <c r="G19" s="109" t="s">
        <v>121</v>
      </c>
      <c r="H19" s="104" t="s">
        <v>120</v>
      </c>
      <c r="I19" s="110" t="s">
        <v>98</v>
      </c>
      <c r="J19" s="105"/>
      <c r="K19" s="105"/>
      <c r="L19" s="105"/>
      <c r="M19" s="105"/>
      <c r="N19" s="105"/>
      <c r="O19" s="105">
        <v>247.22</v>
      </c>
      <c r="P19" s="105"/>
      <c r="Q19" s="105"/>
      <c r="R19" s="111"/>
      <c r="S19" s="101">
        <f t="shared" si="0"/>
        <v>247.22</v>
      </c>
      <c r="T19" s="40"/>
      <c r="U19" s="38" t="s">
        <v>120</v>
      </c>
      <c r="V19" s="1" t="s">
        <v>74</v>
      </c>
      <c r="W19" s="1" t="s">
        <v>95</v>
      </c>
    </row>
    <row r="20" spans="2:23" ht="14" x14ac:dyDescent="0.3">
      <c r="B20" s="22"/>
      <c r="C20" s="95"/>
      <c r="D20" s="96"/>
      <c r="E20" s="103">
        <v>44720</v>
      </c>
      <c r="F20" s="108">
        <v>218</v>
      </c>
      <c r="G20" s="104" t="s">
        <v>107</v>
      </c>
      <c r="H20" s="104" t="s">
        <v>120</v>
      </c>
      <c r="I20" s="99" t="s">
        <v>98</v>
      </c>
      <c r="J20" s="39"/>
      <c r="K20" s="39"/>
      <c r="L20" s="39"/>
      <c r="M20" s="39"/>
      <c r="N20" s="39"/>
      <c r="O20" s="39">
        <v>77.56</v>
      </c>
      <c r="P20" s="39"/>
      <c r="Q20" s="39"/>
      <c r="R20" s="100"/>
      <c r="S20" s="101">
        <f t="shared" si="0"/>
        <v>77.56</v>
      </c>
      <c r="T20" s="40"/>
      <c r="U20" s="38" t="s">
        <v>120</v>
      </c>
      <c r="V20" s="1" t="s">
        <v>73</v>
      </c>
      <c r="W20" s="1" t="s">
        <v>95</v>
      </c>
    </row>
    <row r="21" spans="2:23" ht="14" x14ac:dyDescent="0.3">
      <c r="B21" s="22"/>
      <c r="C21" s="95"/>
      <c r="D21" s="96"/>
      <c r="E21" s="103">
        <v>44720</v>
      </c>
      <c r="F21" s="102">
        <v>218</v>
      </c>
      <c r="G21" s="104" t="s">
        <v>122</v>
      </c>
      <c r="H21" s="104" t="s">
        <v>123</v>
      </c>
      <c r="I21" s="99" t="s">
        <v>98</v>
      </c>
      <c r="J21" s="105"/>
      <c r="K21" s="105"/>
      <c r="L21" s="105">
        <v>235.87</v>
      </c>
      <c r="M21" s="105"/>
      <c r="N21" s="105"/>
      <c r="O21" s="105"/>
      <c r="P21" s="105"/>
      <c r="Q21" s="105"/>
      <c r="R21" s="111"/>
      <c r="S21" s="101">
        <f t="shared" si="0"/>
        <v>235.87</v>
      </c>
      <c r="T21" s="40"/>
      <c r="U21" s="38" t="s">
        <v>94</v>
      </c>
      <c r="V21" s="1" t="s">
        <v>71</v>
      </c>
      <c r="W21" s="1" t="s">
        <v>71</v>
      </c>
    </row>
    <row r="22" spans="2:23" ht="14" x14ac:dyDescent="0.3">
      <c r="B22" s="22"/>
      <c r="C22" s="95"/>
      <c r="D22" s="96"/>
      <c r="E22" s="103">
        <v>44764</v>
      </c>
      <c r="F22" s="102">
        <v>219</v>
      </c>
      <c r="G22" s="104" t="s">
        <v>105</v>
      </c>
      <c r="H22" s="104" t="s">
        <v>128</v>
      </c>
      <c r="I22" s="99" t="s">
        <v>98</v>
      </c>
      <c r="J22" s="105">
        <v>35.4</v>
      </c>
      <c r="K22" s="105"/>
      <c r="L22" s="105"/>
      <c r="M22" s="105"/>
      <c r="N22" s="105"/>
      <c r="O22" s="105"/>
      <c r="P22" s="105"/>
      <c r="Q22" s="105"/>
      <c r="R22" s="111"/>
      <c r="S22" s="101">
        <f t="shared" si="0"/>
        <v>35.4</v>
      </c>
      <c r="T22" s="40"/>
      <c r="U22" s="38" t="s">
        <v>94</v>
      </c>
      <c r="V22" s="1" t="s">
        <v>71</v>
      </c>
      <c r="W22" s="1" t="s">
        <v>71</v>
      </c>
    </row>
    <row r="23" spans="2:23" ht="14" x14ac:dyDescent="0.3">
      <c r="B23" s="22"/>
      <c r="C23" s="95"/>
      <c r="D23" s="96"/>
      <c r="E23" s="103">
        <v>44764</v>
      </c>
      <c r="F23" s="102">
        <v>219</v>
      </c>
      <c r="G23" s="104" t="s">
        <v>107</v>
      </c>
      <c r="H23" s="104" t="s">
        <v>108</v>
      </c>
      <c r="I23" s="99" t="s">
        <v>98</v>
      </c>
      <c r="J23" s="105">
        <v>300.5</v>
      </c>
      <c r="K23" s="105"/>
      <c r="L23" s="105"/>
      <c r="M23" s="105"/>
      <c r="N23" s="105"/>
      <c r="O23" s="105"/>
      <c r="P23" s="105"/>
      <c r="Q23" s="105"/>
      <c r="R23" s="111"/>
      <c r="S23" s="101">
        <f t="shared" si="0"/>
        <v>300.5</v>
      </c>
      <c r="T23" s="40"/>
      <c r="U23" s="38" t="s">
        <v>94</v>
      </c>
      <c r="V23" s="1" t="s">
        <v>76</v>
      </c>
      <c r="W23" s="1" t="s">
        <v>71</v>
      </c>
    </row>
    <row r="24" spans="2:23" ht="14" x14ac:dyDescent="0.3">
      <c r="B24" s="22"/>
      <c r="C24" s="95"/>
      <c r="D24" s="96"/>
      <c r="E24" s="103">
        <v>44764</v>
      </c>
      <c r="F24" s="102">
        <v>219</v>
      </c>
      <c r="G24" s="104" t="s">
        <v>103</v>
      </c>
      <c r="H24" s="104" t="s">
        <v>104</v>
      </c>
      <c r="I24" s="99" t="s">
        <v>98</v>
      </c>
      <c r="J24" s="105">
        <v>84</v>
      </c>
      <c r="K24" s="105"/>
      <c r="L24" s="105"/>
      <c r="M24" s="105"/>
      <c r="N24" s="105"/>
      <c r="O24" s="105"/>
      <c r="P24" s="105"/>
      <c r="Q24" s="105"/>
      <c r="R24" s="111"/>
      <c r="S24" s="101">
        <f t="shared" si="0"/>
        <v>84</v>
      </c>
      <c r="T24" s="40"/>
      <c r="U24" s="38" t="s">
        <v>94</v>
      </c>
      <c r="V24" s="1" t="s">
        <v>70</v>
      </c>
      <c r="W24" s="1" t="s">
        <v>71</v>
      </c>
    </row>
    <row r="25" spans="2:23" ht="14" x14ac:dyDescent="0.3">
      <c r="B25" s="22"/>
      <c r="C25" s="95"/>
      <c r="D25" s="96"/>
      <c r="E25" s="103">
        <v>44764</v>
      </c>
      <c r="F25" s="102">
        <v>219</v>
      </c>
      <c r="G25" s="104" t="s">
        <v>101</v>
      </c>
      <c r="H25" s="104" t="s">
        <v>118</v>
      </c>
      <c r="I25" s="99" t="s">
        <v>98</v>
      </c>
      <c r="J25" s="105"/>
      <c r="K25" s="105"/>
      <c r="L25" s="105"/>
      <c r="M25" s="105">
        <v>95</v>
      </c>
      <c r="N25" s="105"/>
      <c r="O25" s="105"/>
      <c r="P25" s="105"/>
      <c r="Q25" s="105"/>
      <c r="R25" s="111"/>
      <c r="S25" s="101">
        <f t="shared" si="0"/>
        <v>95</v>
      </c>
      <c r="T25" s="40"/>
      <c r="U25" s="38" t="s">
        <v>94</v>
      </c>
      <c r="V25" s="1" t="s">
        <v>71</v>
      </c>
      <c r="W25" s="1" t="s">
        <v>74</v>
      </c>
    </row>
    <row r="26" spans="2:23" ht="14" x14ac:dyDescent="0.3">
      <c r="B26" s="22"/>
      <c r="C26" s="95"/>
      <c r="D26" s="96"/>
      <c r="E26" s="103" t="s">
        <v>129</v>
      </c>
      <c r="F26" s="102">
        <v>219</v>
      </c>
      <c r="G26" s="104" t="s">
        <v>101</v>
      </c>
      <c r="H26" s="104" t="s">
        <v>130</v>
      </c>
      <c r="I26" s="99" t="s">
        <v>98</v>
      </c>
      <c r="J26" s="105"/>
      <c r="K26" s="105"/>
      <c r="L26" s="105"/>
      <c r="M26" s="105">
        <v>90.42</v>
      </c>
      <c r="N26" s="105"/>
      <c r="O26" s="105"/>
      <c r="P26" s="105"/>
      <c r="Q26" s="105"/>
      <c r="R26" s="111"/>
      <c r="S26" s="101">
        <f t="shared" si="0"/>
        <v>90.42</v>
      </c>
      <c r="T26" s="40"/>
      <c r="U26" s="38" t="s">
        <v>94</v>
      </c>
      <c r="V26" s="1" t="s">
        <v>70</v>
      </c>
      <c r="W26" s="1" t="s">
        <v>74</v>
      </c>
    </row>
    <row r="27" spans="2:23" ht="14" x14ac:dyDescent="0.3">
      <c r="B27" s="22"/>
      <c r="C27" s="95"/>
      <c r="D27" s="96"/>
      <c r="E27" s="103">
        <v>44833</v>
      </c>
      <c r="F27" s="102">
        <v>220</v>
      </c>
      <c r="G27" s="104" t="s">
        <v>115</v>
      </c>
      <c r="H27" s="104" t="s">
        <v>131</v>
      </c>
      <c r="I27" s="99" t="s">
        <v>98</v>
      </c>
      <c r="J27" s="105"/>
      <c r="K27" s="105"/>
      <c r="L27" s="105"/>
      <c r="M27" s="105"/>
      <c r="N27" s="105">
        <v>175</v>
      </c>
      <c r="O27" s="105"/>
      <c r="P27" s="105"/>
      <c r="Q27" s="105"/>
      <c r="R27" s="111"/>
      <c r="S27" s="101">
        <f t="shared" si="0"/>
        <v>175</v>
      </c>
      <c r="T27" s="40"/>
      <c r="U27" s="38" t="s">
        <v>94</v>
      </c>
      <c r="V27" s="1"/>
      <c r="W27" s="1" t="s">
        <v>135</v>
      </c>
    </row>
    <row r="28" spans="2:23" ht="14" x14ac:dyDescent="0.3">
      <c r="B28" s="22"/>
      <c r="C28" s="95"/>
      <c r="D28" s="96"/>
      <c r="E28" s="103">
        <v>44833</v>
      </c>
      <c r="F28" s="102">
        <v>220</v>
      </c>
      <c r="G28" s="104" t="s">
        <v>111</v>
      </c>
      <c r="H28" s="104" t="s">
        <v>112</v>
      </c>
      <c r="I28" s="99" t="s">
        <v>98</v>
      </c>
      <c r="J28" s="105"/>
      <c r="K28" s="105"/>
      <c r="L28" s="105"/>
      <c r="M28" s="105"/>
      <c r="N28" s="105">
        <v>200</v>
      </c>
      <c r="O28" s="105"/>
      <c r="P28" s="105"/>
      <c r="Q28" s="105"/>
      <c r="R28" s="111"/>
      <c r="S28" s="101">
        <f t="shared" si="0"/>
        <v>200</v>
      </c>
      <c r="T28" s="40"/>
      <c r="U28" s="38" t="s">
        <v>94</v>
      </c>
      <c r="V28" s="1"/>
      <c r="W28" s="1" t="s">
        <v>135</v>
      </c>
    </row>
    <row r="29" spans="2:23" ht="14" x14ac:dyDescent="0.3">
      <c r="B29" s="22"/>
      <c r="C29" s="95"/>
      <c r="D29" s="96"/>
      <c r="E29" s="103">
        <v>44833</v>
      </c>
      <c r="F29" s="102">
        <v>220</v>
      </c>
      <c r="G29" s="104" t="s">
        <v>101</v>
      </c>
      <c r="H29" s="104" t="s">
        <v>132</v>
      </c>
      <c r="I29" s="99" t="s">
        <v>98</v>
      </c>
      <c r="J29" s="105"/>
      <c r="K29" s="105"/>
      <c r="L29" s="105"/>
      <c r="M29" s="105">
        <v>30</v>
      </c>
      <c r="N29" s="105"/>
      <c r="O29" s="105"/>
      <c r="P29" s="105"/>
      <c r="Q29" s="105"/>
      <c r="R29" s="111"/>
      <c r="S29" s="101">
        <f t="shared" si="0"/>
        <v>30</v>
      </c>
      <c r="T29" s="40"/>
      <c r="U29" s="38" t="s">
        <v>94</v>
      </c>
      <c r="V29" s="1"/>
      <c r="W29" s="1" t="s">
        <v>74</v>
      </c>
    </row>
    <row r="30" spans="2:23" ht="14" x14ac:dyDescent="0.3">
      <c r="B30" s="22"/>
      <c r="C30" s="95"/>
      <c r="D30" s="96"/>
      <c r="E30" s="103">
        <v>44833</v>
      </c>
      <c r="F30" s="102">
        <v>220</v>
      </c>
      <c r="G30" s="104" t="s">
        <v>107</v>
      </c>
      <c r="H30" s="104" t="s">
        <v>133</v>
      </c>
      <c r="I30" s="99" t="s">
        <v>98</v>
      </c>
      <c r="J30" s="105">
        <v>300.7</v>
      </c>
      <c r="K30" s="105"/>
      <c r="L30" s="105"/>
      <c r="M30" s="105"/>
      <c r="N30" s="105"/>
      <c r="O30" s="105"/>
      <c r="P30" s="105"/>
      <c r="Q30" s="105"/>
      <c r="R30" s="111"/>
      <c r="S30" s="101">
        <f t="shared" si="0"/>
        <v>300.7</v>
      </c>
      <c r="T30" s="40"/>
      <c r="U30" s="38" t="s">
        <v>94</v>
      </c>
      <c r="V30" s="1"/>
      <c r="W30" s="1" t="s">
        <v>71</v>
      </c>
    </row>
    <row r="31" spans="2:23" ht="14" x14ac:dyDescent="0.3">
      <c r="B31" s="22"/>
      <c r="C31" s="95"/>
      <c r="D31" s="96"/>
      <c r="E31" s="103">
        <v>44833</v>
      </c>
      <c r="F31" s="102">
        <v>220</v>
      </c>
      <c r="G31" s="104" t="s">
        <v>105</v>
      </c>
      <c r="H31" s="104" t="s">
        <v>128</v>
      </c>
      <c r="I31" s="99" t="s">
        <v>98</v>
      </c>
      <c r="J31" s="105">
        <v>35.4</v>
      </c>
      <c r="K31" s="105"/>
      <c r="L31" s="105"/>
      <c r="M31" s="105"/>
      <c r="N31" s="105"/>
      <c r="O31" s="105"/>
      <c r="P31" s="105"/>
      <c r="Q31" s="105"/>
      <c r="R31" s="111"/>
      <c r="S31" s="101">
        <f t="shared" si="0"/>
        <v>35.4</v>
      </c>
      <c r="T31" s="40"/>
      <c r="U31" s="38" t="s">
        <v>94</v>
      </c>
      <c r="V31" s="1"/>
      <c r="W31" s="1" t="s">
        <v>71</v>
      </c>
    </row>
    <row r="32" spans="2:23" ht="14" x14ac:dyDescent="0.3">
      <c r="B32" s="22"/>
      <c r="C32" s="95"/>
      <c r="D32" s="96"/>
      <c r="E32" s="103">
        <v>44833</v>
      </c>
      <c r="F32" s="102">
        <v>220</v>
      </c>
      <c r="G32" s="104" t="s">
        <v>103</v>
      </c>
      <c r="H32" s="104" t="s">
        <v>104</v>
      </c>
      <c r="I32" s="99" t="s">
        <v>98</v>
      </c>
      <c r="J32" s="105">
        <v>83.8</v>
      </c>
      <c r="K32" s="105"/>
      <c r="L32" s="105"/>
      <c r="M32" s="105"/>
      <c r="N32" s="105"/>
      <c r="O32" s="105"/>
      <c r="P32" s="105"/>
      <c r="Q32" s="105"/>
      <c r="R32" s="111"/>
      <c r="S32" s="101">
        <f t="shared" si="0"/>
        <v>83.8</v>
      </c>
      <c r="T32" s="40"/>
      <c r="U32" s="38" t="s">
        <v>94</v>
      </c>
      <c r="V32" s="1"/>
      <c r="W32" s="1" t="s">
        <v>71</v>
      </c>
    </row>
    <row r="33" spans="2:23" ht="14" x14ac:dyDescent="0.3">
      <c r="B33" s="22"/>
      <c r="C33" s="95"/>
      <c r="D33" s="96"/>
      <c r="E33" s="103">
        <v>44855</v>
      </c>
      <c r="F33" s="102">
        <v>221</v>
      </c>
      <c r="G33" s="104" t="s">
        <v>101</v>
      </c>
      <c r="H33" s="104" t="s">
        <v>132</v>
      </c>
      <c r="I33" s="99" t="s">
        <v>98</v>
      </c>
      <c r="J33" s="105"/>
      <c r="K33" s="105"/>
      <c r="L33" s="105"/>
      <c r="M33" s="105">
        <v>15</v>
      </c>
      <c r="N33" s="105"/>
      <c r="O33" s="105"/>
      <c r="P33" s="105"/>
      <c r="Q33" s="105"/>
      <c r="R33" s="111"/>
      <c r="S33" s="101">
        <f t="shared" si="0"/>
        <v>15</v>
      </c>
      <c r="T33" s="40"/>
      <c r="U33" s="38" t="s">
        <v>94</v>
      </c>
      <c r="V33" s="1" t="s">
        <v>74</v>
      </c>
      <c r="W33" s="1" t="s">
        <v>74</v>
      </c>
    </row>
    <row r="34" spans="2:23" ht="14" x14ac:dyDescent="0.3">
      <c r="B34" s="22"/>
      <c r="C34" s="95"/>
      <c r="D34" s="96"/>
      <c r="E34" s="103">
        <v>44855</v>
      </c>
      <c r="F34" s="102">
        <v>221</v>
      </c>
      <c r="G34" s="104" t="s">
        <v>134</v>
      </c>
      <c r="H34" s="104" t="s">
        <v>137</v>
      </c>
      <c r="I34" s="99" t="s">
        <v>98</v>
      </c>
      <c r="J34" s="105"/>
      <c r="K34" s="105"/>
      <c r="L34" s="105"/>
      <c r="M34" s="105"/>
      <c r="N34" s="105">
        <v>42</v>
      </c>
      <c r="O34" s="105"/>
      <c r="P34" s="105"/>
      <c r="Q34" s="105"/>
      <c r="R34" s="111"/>
      <c r="S34" s="101">
        <f t="shared" si="0"/>
        <v>42</v>
      </c>
      <c r="T34" s="40"/>
      <c r="U34" s="38" t="s">
        <v>94</v>
      </c>
      <c r="V34" s="1"/>
      <c r="W34" s="1" t="s">
        <v>135</v>
      </c>
    </row>
    <row r="35" spans="2:23" ht="14" x14ac:dyDescent="0.3">
      <c r="B35" s="22"/>
      <c r="C35" s="95"/>
      <c r="D35" s="96"/>
      <c r="E35" s="103">
        <v>44882</v>
      </c>
      <c r="F35" s="102">
        <v>222</v>
      </c>
      <c r="G35" s="104" t="s">
        <v>103</v>
      </c>
      <c r="H35" s="104" t="s">
        <v>104</v>
      </c>
      <c r="I35" s="99" t="s">
        <v>98</v>
      </c>
      <c r="J35" s="105">
        <v>112.8</v>
      </c>
      <c r="K35" s="105"/>
      <c r="L35" s="105"/>
      <c r="M35" s="105"/>
      <c r="N35" s="105"/>
      <c r="O35" s="105"/>
      <c r="P35" s="105"/>
      <c r="Q35" s="105"/>
      <c r="R35" s="111"/>
      <c r="S35" s="101">
        <f t="shared" si="0"/>
        <v>112.8</v>
      </c>
      <c r="T35" s="40"/>
      <c r="U35" s="38" t="s">
        <v>94</v>
      </c>
      <c r="V35" s="1"/>
      <c r="W35" s="1" t="s">
        <v>71</v>
      </c>
    </row>
    <row r="36" spans="2:23" ht="14" x14ac:dyDescent="0.3">
      <c r="B36" s="22"/>
      <c r="C36" s="95"/>
      <c r="D36" s="96"/>
      <c r="E36" s="103">
        <v>44882</v>
      </c>
      <c r="F36" s="102">
        <v>222</v>
      </c>
      <c r="G36" s="104" t="s">
        <v>105</v>
      </c>
      <c r="H36" s="104" t="s">
        <v>106</v>
      </c>
      <c r="I36" s="99" t="s">
        <v>98</v>
      </c>
      <c r="J36" s="105">
        <v>48.6</v>
      </c>
      <c r="K36" s="105"/>
      <c r="L36" s="105"/>
      <c r="M36" s="105"/>
      <c r="N36" s="105"/>
      <c r="O36" s="105"/>
      <c r="P36" s="105"/>
      <c r="Q36" s="105"/>
      <c r="R36" s="111"/>
      <c r="S36" s="101">
        <f t="shared" si="0"/>
        <v>48.6</v>
      </c>
      <c r="T36" s="40"/>
      <c r="U36" s="38" t="s">
        <v>94</v>
      </c>
      <c r="V36" s="1"/>
      <c r="W36" s="1" t="s">
        <v>71</v>
      </c>
    </row>
    <row r="37" spans="2:23" ht="14" x14ac:dyDescent="0.3">
      <c r="B37" s="22"/>
      <c r="C37" s="95"/>
      <c r="D37" s="96"/>
      <c r="E37" s="103">
        <v>44882</v>
      </c>
      <c r="F37" s="102">
        <v>222</v>
      </c>
      <c r="G37" s="104" t="s">
        <v>107</v>
      </c>
      <c r="H37" s="104" t="s">
        <v>108</v>
      </c>
      <c r="I37" s="99" t="s">
        <v>98</v>
      </c>
      <c r="J37" s="105">
        <v>402</v>
      </c>
      <c r="K37" s="105"/>
      <c r="L37" s="105"/>
      <c r="M37" s="105"/>
      <c r="N37" s="105"/>
      <c r="O37" s="105"/>
      <c r="P37" s="105"/>
      <c r="Q37" s="105"/>
      <c r="R37" s="111"/>
      <c r="S37" s="101">
        <f t="shared" si="0"/>
        <v>402</v>
      </c>
      <c r="T37" s="40"/>
      <c r="U37" s="38" t="s">
        <v>94</v>
      </c>
      <c r="V37" s="1"/>
      <c r="W37" s="1" t="s">
        <v>71</v>
      </c>
    </row>
    <row r="38" spans="2:23" ht="14" x14ac:dyDescent="0.3">
      <c r="B38" s="22"/>
      <c r="C38" s="95"/>
      <c r="D38" s="96"/>
      <c r="E38" s="103">
        <v>44904</v>
      </c>
      <c r="F38" s="102">
        <v>223</v>
      </c>
      <c r="G38" s="104" t="s">
        <v>107</v>
      </c>
      <c r="H38" s="104" t="s">
        <v>138</v>
      </c>
      <c r="I38" s="99" t="s">
        <v>98</v>
      </c>
      <c r="J38" s="105"/>
      <c r="K38" s="105"/>
      <c r="L38" s="105"/>
      <c r="M38" s="105"/>
      <c r="N38" s="105"/>
      <c r="O38" s="105">
        <v>42.78</v>
      </c>
      <c r="P38" s="105"/>
      <c r="Q38" s="105"/>
      <c r="R38" s="111"/>
      <c r="S38" s="101">
        <f t="shared" si="0"/>
        <v>42.78</v>
      </c>
      <c r="T38" s="40"/>
      <c r="U38" s="38" t="s">
        <v>142</v>
      </c>
      <c r="V38" s="1"/>
      <c r="W38" s="1" t="s">
        <v>150</v>
      </c>
    </row>
    <row r="39" spans="2:23" ht="14" x14ac:dyDescent="0.3">
      <c r="B39" s="22"/>
      <c r="C39" s="95"/>
      <c r="D39" s="96"/>
      <c r="E39" s="103">
        <v>44904</v>
      </c>
      <c r="F39" s="102">
        <v>223</v>
      </c>
      <c r="G39" s="104" t="s">
        <v>111</v>
      </c>
      <c r="H39" s="104" t="s">
        <v>139</v>
      </c>
      <c r="I39" s="99" t="s">
        <v>98</v>
      </c>
      <c r="J39" s="105"/>
      <c r="K39" s="105"/>
      <c r="L39" s="105"/>
      <c r="M39" s="105"/>
      <c r="N39" s="105"/>
      <c r="O39" s="105">
        <v>25</v>
      </c>
      <c r="P39" s="105"/>
      <c r="Q39" s="105"/>
      <c r="R39" s="111"/>
      <c r="S39" s="101">
        <f t="shared" si="0"/>
        <v>25</v>
      </c>
      <c r="T39" s="40"/>
      <c r="U39" s="38" t="s">
        <v>142</v>
      </c>
      <c r="V39" s="1"/>
      <c r="W39" s="1" t="s">
        <v>150</v>
      </c>
    </row>
    <row r="40" spans="2:23" ht="14" x14ac:dyDescent="0.3">
      <c r="B40" s="22"/>
      <c r="C40" s="95"/>
      <c r="D40" s="96"/>
      <c r="E40" s="103">
        <v>44904</v>
      </c>
      <c r="F40" s="102">
        <v>223</v>
      </c>
      <c r="G40" s="104" t="s">
        <v>121</v>
      </c>
      <c r="H40" s="104" t="s">
        <v>138</v>
      </c>
      <c r="I40" s="99" t="s">
        <v>98</v>
      </c>
      <c r="J40" s="105"/>
      <c r="K40" s="105"/>
      <c r="L40" s="105"/>
      <c r="M40" s="105"/>
      <c r="N40" s="105"/>
      <c r="O40" s="105">
        <v>4.3600000000000003</v>
      </c>
      <c r="P40" s="105"/>
      <c r="Q40" s="105"/>
      <c r="R40" s="111"/>
      <c r="S40" s="101">
        <f t="shared" si="0"/>
        <v>4.3600000000000003</v>
      </c>
      <c r="T40" s="40"/>
      <c r="U40" s="38" t="s">
        <v>142</v>
      </c>
      <c r="V40" s="1"/>
      <c r="W40" s="1" t="s">
        <v>150</v>
      </c>
    </row>
    <row r="41" spans="2:23" ht="14" x14ac:dyDescent="0.3">
      <c r="B41" s="22"/>
      <c r="C41" s="95"/>
      <c r="D41" s="96"/>
      <c r="E41" s="103">
        <v>44904</v>
      </c>
      <c r="F41" s="102">
        <v>223</v>
      </c>
      <c r="G41" s="104" t="s">
        <v>140</v>
      </c>
      <c r="H41" s="104" t="s">
        <v>138</v>
      </c>
      <c r="I41" s="99" t="s">
        <v>98</v>
      </c>
      <c r="J41" s="105"/>
      <c r="K41" s="105"/>
      <c r="L41" s="105"/>
      <c r="M41" s="105"/>
      <c r="N41" s="105"/>
      <c r="O41" s="105">
        <v>139.16999999999999</v>
      </c>
      <c r="P41" s="105"/>
      <c r="Q41" s="105"/>
      <c r="R41" s="111"/>
      <c r="S41" s="101">
        <f t="shared" si="0"/>
        <v>139.16999999999999</v>
      </c>
      <c r="T41" s="40"/>
      <c r="U41" s="38" t="s">
        <v>142</v>
      </c>
      <c r="V41" s="1"/>
      <c r="W41" s="1" t="s">
        <v>150</v>
      </c>
    </row>
    <row r="42" spans="2:23" ht="14" x14ac:dyDescent="0.3">
      <c r="B42" s="22"/>
      <c r="C42" s="95"/>
      <c r="D42" s="96"/>
      <c r="E42" s="103">
        <v>44904</v>
      </c>
      <c r="F42" s="102">
        <v>223</v>
      </c>
      <c r="G42" s="104" t="s">
        <v>141</v>
      </c>
      <c r="H42" s="104" t="s">
        <v>138</v>
      </c>
      <c r="I42" s="99" t="s">
        <v>98</v>
      </c>
      <c r="J42" s="105"/>
      <c r="K42" s="105"/>
      <c r="L42" s="105"/>
      <c r="M42" s="105"/>
      <c r="N42" s="105"/>
      <c r="O42" s="105">
        <v>87.29</v>
      </c>
      <c r="P42" s="105"/>
      <c r="Q42" s="105"/>
      <c r="R42" s="111"/>
      <c r="S42" s="101">
        <f t="shared" si="0"/>
        <v>87.29</v>
      </c>
      <c r="T42" s="40"/>
      <c r="U42" s="38" t="s">
        <v>142</v>
      </c>
      <c r="V42" s="1"/>
      <c r="W42" s="1" t="s">
        <v>150</v>
      </c>
    </row>
    <row r="43" spans="2:23" ht="14" x14ac:dyDescent="0.3">
      <c r="B43" s="22"/>
      <c r="C43" s="95"/>
      <c r="D43" s="96"/>
      <c r="E43" s="103">
        <v>44914</v>
      </c>
      <c r="F43" s="102">
        <v>223</v>
      </c>
      <c r="G43" s="104" t="s">
        <v>101</v>
      </c>
      <c r="H43" s="104" t="s">
        <v>118</v>
      </c>
      <c r="I43" s="99" t="s">
        <v>98</v>
      </c>
      <c r="J43" s="105"/>
      <c r="K43" s="105"/>
      <c r="L43" s="105"/>
      <c r="M43" s="105">
        <v>45</v>
      </c>
      <c r="N43" s="105"/>
      <c r="O43" s="105"/>
      <c r="P43" s="105"/>
      <c r="Q43" s="105"/>
      <c r="R43" s="111"/>
      <c r="S43" s="101">
        <f t="shared" si="0"/>
        <v>45</v>
      </c>
      <c r="T43" s="40"/>
      <c r="U43" s="38" t="s">
        <v>94</v>
      </c>
      <c r="V43" s="1"/>
      <c r="W43" s="1" t="s">
        <v>74</v>
      </c>
    </row>
    <row r="44" spans="2:23" ht="14" x14ac:dyDescent="0.3">
      <c r="B44" s="22"/>
      <c r="C44" s="95"/>
      <c r="D44" s="96"/>
      <c r="E44" s="103">
        <v>44914</v>
      </c>
      <c r="F44" s="102">
        <v>223</v>
      </c>
      <c r="G44" s="104" t="s">
        <v>147</v>
      </c>
      <c r="H44" s="104" t="s">
        <v>67</v>
      </c>
      <c r="I44" s="99" t="s">
        <v>98</v>
      </c>
      <c r="J44" s="105"/>
      <c r="K44" s="105"/>
      <c r="L44" s="105">
        <v>125.99</v>
      </c>
      <c r="M44" s="105"/>
      <c r="N44" s="105"/>
      <c r="O44" s="105"/>
      <c r="P44" s="105"/>
      <c r="Q44" s="105">
        <v>25.2</v>
      </c>
      <c r="R44" s="111"/>
      <c r="S44" s="101">
        <f t="shared" si="0"/>
        <v>151.19</v>
      </c>
      <c r="T44" s="40"/>
      <c r="U44" s="38" t="s">
        <v>94</v>
      </c>
      <c r="V44" s="1"/>
      <c r="W44" s="1" t="s">
        <v>74</v>
      </c>
    </row>
    <row r="45" spans="2:23" ht="14" x14ac:dyDescent="0.3">
      <c r="B45" s="22"/>
      <c r="C45" s="95"/>
      <c r="D45" s="96"/>
      <c r="E45" s="103">
        <v>44914</v>
      </c>
      <c r="F45" s="102">
        <v>226</v>
      </c>
      <c r="G45" s="104" t="s">
        <v>107</v>
      </c>
      <c r="H45" s="104" t="s">
        <v>148</v>
      </c>
      <c r="I45" s="99" t="s">
        <v>98</v>
      </c>
      <c r="J45" s="105"/>
      <c r="K45" s="105"/>
      <c r="L45" s="105"/>
      <c r="M45" s="105"/>
      <c r="N45" s="105"/>
      <c r="O45" s="105">
        <v>27</v>
      </c>
      <c r="P45" s="105"/>
      <c r="Q45" s="105"/>
      <c r="R45" s="111"/>
      <c r="S45" s="101">
        <f t="shared" si="0"/>
        <v>27</v>
      </c>
      <c r="T45" s="40"/>
      <c r="U45" s="38" t="s">
        <v>149</v>
      </c>
      <c r="V45" s="1"/>
      <c r="W45" s="1" t="s">
        <v>162</v>
      </c>
    </row>
    <row r="46" spans="2:23" ht="14" x14ac:dyDescent="0.3">
      <c r="B46" s="22"/>
      <c r="C46" s="95"/>
      <c r="D46" s="96"/>
      <c r="E46" s="103">
        <v>44939</v>
      </c>
      <c r="F46" s="102">
        <v>224</v>
      </c>
      <c r="G46" s="104" t="s">
        <v>105</v>
      </c>
      <c r="H46" s="104" t="s">
        <v>106</v>
      </c>
      <c r="I46" s="99" t="s">
        <v>98</v>
      </c>
      <c r="J46" s="105">
        <v>39.32</v>
      </c>
      <c r="K46" s="105"/>
      <c r="L46" s="105"/>
      <c r="M46" s="105"/>
      <c r="N46" s="105"/>
      <c r="O46" s="105"/>
      <c r="P46" s="105"/>
      <c r="Q46" s="105"/>
      <c r="R46" s="111"/>
      <c r="S46" s="101">
        <f t="shared" si="0"/>
        <v>39.32</v>
      </c>
      <c r="T46" s="40"/>
      <c r="U46" s="38" t="s">
        <v>94</v>
      </c>
      <c r="V46" s="1"/>
      <c r="W46" s="1" t="s">
        <v>71</v>
      </c>
    </row>
    <row r="47" spans="2:23" ht="14" x14ac:dyDescent="0.3">
      <c r="B47" s="22"/>
      <c r="C47" s="95"/>
      <c r="D47" s="96"/>
      <c r="E47" s="103">
        <v>44939</v>
      </c>
      <c r="F47" s="102">
        <v>224</v>
      </c>
      <c r="G47" s="104" t="s">
        <v>107</v>
      </c>
      <c r="H47" s="104" t="s">
        <v>108</v>
      </c>
      <c r="I47" s="99" t="s">
        <v>98</v>
      </c>
      <c r="J47" s="105">
        <v>327.84</v>
      </c>
      <c r="K47" s="105"/>
      <c r="L47" s="105"/>
      <c r="M47" s="105"/>
      <c r="N47" s="105"/>
      <c r="O47" s="105"/>
      <c r="P47" s="105"/>
      <c r="Q47" s="105"/>
      <c r="R47" s="111"/>
      <c r="S47" s="101">
        <f t="shared" si="0"/>
        <v>327.84</v>
      </c>
      <c r="T47" s="40"/>
      <c r="U47" s="38" t="s">
        <v>94</v>
      </c>
      <c r="V47" s="1"/>
      <c r="W47" s="1" t="s">
        <v>71</v>
      </c>
    </row>
    <row r="48" spans="2:23" ht="14" x14ac:dyDescent="0.3">
      <c r="B48" s="22"/>
      <c r="C48" s="95"/>
      <c r="D48" s="96"/>
      <c r="E48" s="103">
        <v>44939</v>
      </c>
      <c r="F48" s="102">
        <v>224</v>
      </c>
      <c r="G48" s="104" t="s">
        <v>103</v>
      </c>
      <c r="H48" s="104" t="s">
        <v>104</v>
      </c>
      <c r="I48" s="99" t="s">
        <v>98</v>
      </c>
      <c r="J48" s="105">
        <v>92</v>
      </c>
      <c r="K48" s="105"/>
      <c r="L48" s="105"/>
      <c r="M48" s="105"/>
      <c r="N48" s="105"/>
      <c r="O48" s="105"/>
      <c r="P48" s="105"/>
      <c r="Q48" s="105"/>
      <c r="R48" s="111"/>
      <c r="S48" s="101">
        <f t="shared" si="0"/>
        <v>92</v>
      </c>
      <c r="T48" s="40"/>
      <c r="U48" s="38" t="s">
        <v>94</v>
      </c>
      <c r="V48" s="1"/>
      <c r="W48" s="1" t="s">
        <v>71</v>
      </c>
    </row>
    <row r="49" spans="2:23" ht="14" x14ac:dyDescent="0.3">
      <c r="B49" s="22"/>
      <c r="C49" s="95"/>
      <c r="D49" s="96"/>
      <c r="E49" s="103">
        <v>44942</v>
      </c>
      <c r="F49" s="102">
        <v>223</v>
      </c>
      <c r="G49" s="104" t="s">
        <v>154</v>
      </c>
      <c r="H49" s="104" t="s">
        <v>155</v>
      </c>
      <c r="I49" s="99" t="s">
        <v>98</v>
      </c>
      <c r="J49" s="105"/>
      <c r="K49" s="105"/>
      <c r="L49" s="105"/>
      <c r="M49" s="105"/>
      <c r="N49" s="105"/>
      <c r="O49" s="105">
        <v>98.49</v>
      </c>
      <c r="P49" s="105"/>
      <c r="Q49" s="105"/>
      <c r="R49" s="111"/>
      <c r="S49" s="101">
        <f t="shared" si="0"/>
        <v>98.49</v>
      </c>
      <c r="T49" s="40"/>
      <c r="U49" s="38" t="s">
        <v>142</v>
      </c>
      <c r="V49" s="1"/>
      <c r="W49" s="1" t="s">
        <v>74</v>
      </c>
    </row>
    <row r="50" spans="2:23" ht="14" x14ac:dyDescent="0.3">
      <c r="B50" s="22"/>
      <c r="C50" s="95"/>
      <c r="D50" s="96"/>
      <c r="E50" s="103">
        <v>45000</v>
      </c>
      <c r="F50" s="102">
        <v>226</v>
      </c>
      <c r="G50" s="104" t="s">
        <v>105</v>
      </c>
      <c r="H50" s="104" t="s">
        <v>106</v>
      </c>
      <c r="I50" s="99" t="s">
        <v>98</v>
      </c>
      <c r="J50" s="105">
        <v>39.32</v>
      </c>
      <c r="K50" s="105"/>
      <c r="L50" s="105"/>
      <c r="M50" s="105"/>
      <c r="N50" s="105"/>
      <c r="O50" s="105"/>
      <c r="P50" s="105"/>
      <c r="Q50" s="105"/>
      <c r="R50" s="111"/>
      <c r="S50" s="101">
        <f t="shared" si="0"/>
        <v>39.32</v>
      </c>
      <c r="T50" s="40"/>
      <c r="U50" s="38" t="s">
        <v>94</v>
      </c>
      <c r="V50" s="1"/>
      <c r="W50" s="1" t="s">
        <v>71</v>
      </c>
    </row>
    <row r="51" spans="2:23" ht="14" x14ac:dyDescent="0.3">
      <c r="B51" s="22"/>
      <c r="C51" s="95"/>
      <c r="D51" s="96"/>
      <c r="E51" s="103">
        <v>45000</v>
      </c>
      <c r="F51" s="102">
        <v>226</v>
      </c>
      <c r="G51" s="104" t="s">
        <v>107</v>
      </c>
      <c r="H51" s="104" t="s">
        <v>108</v>
      </c>
      <c r="I51" s="99" t="s">
        <v>98</v>
      </c>
      <c r="J51" s="105">
        <v>328.04</v>
      </c>
      <c r="K51" s="105"/>
      <c r="L51" s="105"/>
      <c r="M51" s="105"/>
      <c r="N51" s="105"/>
      <c r="O51" s="105"/>
      <c r="P51" s="105"/>
      <c r="Q51" s="105"/>
      <c r="R51" s="111"/>
      <c r="S51" s="101">
        <f t="shared" si="0"/>
        <v>328.04</v>
      </c>
      <c r="T51" s="40"/>
      <c r="U51" s="38" t="s">
        <v>94</v>
      </c>
      <c r="V51" s="1"/>
      <c r="W51" s="1" t="s">
        <v>71</v>
      </c>
    </row>
    <row r="52" spans="2:23" ht="14" x14ac:dyDescent="0.3">
      <c r="B52" s="22"/>
      <c r="C52" s="95"/>
      <c r="D52" s="96"/>
      <c r="E52" s="103">
        <v>45000</v>
      </c>
      <c r="F52" s="102">
        <v>226</v>
      </c>
      <c r="G52" s="104" t="s">
        <v>103</v>
      </c>
      <c r="H52" s="104" t="s">
        <v>104</v>
      </c>
      <c r="I52" s="99" t="s">
        <v>98</v>
      </c>
      <c r="J52" s="105">
        <v>91.8</v>
      </c>
      <c r="K52" s="105"/>
      <c r="L52" s="105"/>
      <c r="M52" s="105"/>
      <c r="N52" s="105"/>
      <c r="O52" s="105"/>
      <c r="P52" s="105"/>
      <c r="Q52" s="105"/>
      <c r="R52" s="111"/>
      <c r="S52" s="101">
        <f t="shared" si="0"/>
        <v>91.8</v>
      </c>
      <c r="T52" s="40"/>
      <c r="U52" s="38" t="s">
        <v>94</v>
      </c>
      <c r="V52" s="1"/>
      <c r="W52" s="1" t="s">
        <v>71</v>
      </c>
    </row>
    <row r="53" spans="2:23" ht="14" x14ac:dyDescent="0.3">
      <c r="B53" s="22"/>
      <c r="C53" s="95"/>
      <c r="D53" s="96"/>
      <c r="E53" s="103"/>
      <c r="F53" s="112"/>
      <c r="G53" s="38"/>
      <c r="H53" s="38"/>
      <c r="I53" s="99"/>
      <c r="J53" s="39"/>
      <c r="K53" s="39"/>
      <c r="L53" s="39"/>
      <c r="M53" s="39"/>
      <c r="N53" s="39"/>
      <c r="O53" s="39"/>
      <c r="P53" s="39"/>
      <c r="Q53" s="39"/>
      <c r="R53" s="100"/>
      <c r="S53" s="101">
        <f t="shared" si="0"/>
        <v>0</v>
      </c>
      <c r="T53" s="40"/>
      <c r="U53" s="38"/>
      <c r="V53" s="1"/>
      <c r="W53" s="1"/>
    </row>
    <row r="54" spans="2:23" ht="14" x14ac:dyDescent="0.3">
      <c r="B54" s="23"/>
      <c r="C54" s="113"/>
      <c r="D54" s="114">
        <f>SUM(D6:D53)</f>
        <v>5954.6399999999994</v>
      </c>
      <c r="E54" s="115"/>
      <c r="F54" s="116"/>
      <c r="G54" s="117"/>
      <c r="H54" s="44"/>
      <c r="I54" s="118"/>
      <c r="J54" s="114">
        <f t="shared" ref="J54:S54" si="1">SUM(J6:J53)</f>
        <v>2734.28</v>
      </c>
      <c r="K54" s="114">
        <f t="shared" si="1"/>
        <v>0</v>
      </c>
      <c r="L54" s="114">
        <f t="shared" si="1"/>
        <v>611.86</v>
      </c>
      <c r="M54" s="114">
        <f t="shared" si="1"/>
        <v>360.05</v>
      </c>
      <c r="N54" s="114">
        <f t="shared" si="1"/>
        <v>792</v>
      </c>
      <c r="O54" s="114">
        <f t="shared" si="1"/>
        <v>753.52</v>
      </c>
      <c r="P54" s="114">
        <f t="shared" si="1"/>
        <v>0</v>
      </c>
      <c r="Q54" s="114">
        <f t="shared" si="1"/>
        <v>36.269999999999996</v>
      </c>
      <c r="R54" s="114">
        <f t="shared" si="1"/>
        <v>0</v>
      </c>
      <c r="S54" s="114">
        <f t="shared" si="1"/>
        <v>5287.9800000000005</v>
      </c>
      <c r="T54" s="96"/>
      <c r="U54" s="39"/>
      <c r="V54" s="1"/>
      <c r="W54" s="1"/>
    </row>
    <row r="55" spans="2:23" ht="14" x14ac:dyDescent="0.3">
      <c r="C55" s="107"/>
      <c r="D55" s="119"/>
      <c r="E55" s="119"/>
      <c r="F55" s="119"/>
      <c r="G55" s="119"/>
      <c r="H55" s="119"/>
      <c r="I55" s="119"/>
      <c r="J55" s="119"/>
      <c r="K55" s="119"/>
      <c r="L55" s="38"/>
      <c r="M55" s="38"/>
      <c r="N55" s="120"/>
      <c r="O55" s="39"/>
      <c r="P55" s="39"/>
      <c r="Q55" s="39"/>
      <c r="R55" s="39"/>
      <c r="S55" s="39"/>
      <c r="T55" s="96"/>
      <c r="U55" s="39"/>
    </row>
    <row r="56" spans="2:23" ht="14" x14ac:dyDescent="0.3">
      <c r="B56" s="6"/>
      <c r="C56" s="119"/>
      <c r="D56" s="119"/>
      <c r="E56" s="119"/>
      <c r="F56" s="119"/>
      <c r="G56" s="119"/>
      <c r="H56" s="119"/>
      <c r="I56" s="119"/>
      <c r="J56" s="119"/>
      <c r="K56" s="119"/>
      <c r="L56" s="38"/>
      <c r="M56" s="38"/>
      <c r="N56" s="120"/>
      <c r="O56" s="39"/>
      <c r="P56" s="39"/>
      <c r="Q56" s="39"/>
      <c r="R56" s="39" t="s">
        <v>49</v>
      </c>
      <c r="S56" s="39">
        <f>SUM(J54:P54)</f>
        <v>5251.7100000000009</v>
      </c>
      <c r="T56" s="96"/>
      <c r="U56" s="39"/>
    </row>
    <row r="57" spans="2:23" ht="14" x14ac:dyDescent="0.3">
      <c r="B57" s="6"/>
      <c r="C57" s="119"/>
      <c r="D57" s="119"/>
      <c r="E57" s="119"/>
      <c r="F57" s="119"/>
      <c r="G57" s="119"/>
      <c r="H57" s="119"/>
      <c r="I57" s="119"/>
      <c r="J57" s="119"/>
      <c r="K57" s="119"/>
      <c r="L57" s="38"/>
      <c r="M57" s="38"/>
      <c r="N57" s="120"/>
      <c r="O57" s="39"/>
      <c r="P57" s="39"/>
      <c r="Q57" s="39"/>
      <c r="R57" s="39"/>
      <c r="S57" s="39"/>
      <c r="T57" s="96"/>
      <c r="U57" s="39"/>
    </row>
    <row r="58" spans="2:23" ht="14" x14ac:dyDescent="0.3">
      <c r="B58" s="6"/>
      <c r="C58" s="119"/>
      <c r="D58" s="158" t="s">
        <v>66</v>
      </c>
      <c r="E58" s="183" t="s">
        <v>80</v>
      </c>
      <c r="F58" s="183"/>
      <c r="G58" s="183"/>
      <c r="H58" s="183"/>
      <c r="I58" s="183"/>
      <c r="J58" s="183"/>
      <c r="K58" s="183"/>
      <c r="L58" s="183"/>
      <c r="M58" s="183"/>
      <c r="N58" s="183"/>
      <c r="O58" s="183"/>
      <c r="P58" s="183"/>
      <c r="Q58" s="183"/>
      <c r="R58" s="183"/>
      <c r="S58" s="183"/>
      <c r="T58" s="183"/>
      <c r="U58" s="183"/>
    </row>
    <row r="59" spans="2:23" ht="14" x14ac:dyDescent="0.3">
      <c r="B59" s="6"/>
      <c r="C59" s="119"/>
      <c r="D59" s="119"/>
      <c r="E59" s="38"/>
      <c r="F59" s="38"/>
      <c r="G59" s="119"/>
      <c r="H59" s="119"/>
      <c r="I59" s="42"/>
      <c r="J59" s="119"/>
      <c r="K59" s="119"/>
      <c r="L59" s="38"/>
      <c r="M59" s="38"/>
      <c r="N59" s="120"/>
      <c r="O59" s="39"/>
      <c r="P59" s="39"/>
      <c r="Q59" s="39"/>
      <c r="R59" s="39"/>
      <c r="S59" s="39"/>
      <c r="T59" s="96"/>
      <c r="U59" s="39"/>
    </row>
    <row r="60" spans="2:23" ht="14" x14ac:dyDescent="0.3">
      <c r="B60" s="6"/>
      <c r="C60" s="119"/>
      <c r="D60" s="119"/>
      <c r="E60" s="39"/>
      <c r="F60" s="39"/>
      <c r="G60" s="121" t="s">
        <v>99</v>
      </c>
      <c r="H60" s="119"/>
      <c r="I60" s="119"/>
      <c r="J60" s="119"/>
      <c r="K60" s="119"/>
      <c r="L60" s="38"/>
      <c r="M60" s="38"/>
      <c r="N60" s="120"/>
      <c r="O60" s="39"/>
      <c r="P60" s="39"/>
      <c r="Q60" s="39"/>
      <c r="R60" s="39"/>
      <c r="S60" s="39"/>
    </row>
    <row r="61" spans="2:23" ht="14" x14ac:dyDescent="0.3">
      <c r="B61" s="6"/>
      <c r="C61" s="119"/>
      <c r="D61" s="119"/>
      <c r="E61" s="39"/>
      <c r="F61" s="39"/>
      <c r="G61" s="121"/>
      <c r="H61" s="119"/>
      <c r="I61" s="119"/>
      <c r="J61" s="119"/>
      <c r="K61" s="119"/>
      <c r="L61" s="38"/>
      <c r="M61" s="38"/>
      <c r="N61" s="120"/>
      <c r="O61" s="39"/>
      <c r="P61" s="39"/>
      <c r="Q61" s="39"/>
      <c r="R61" s="39"/>
      <c r="S61" s="39"/>
    </row>
    <row r="62" spans="2:23" x14ac:dyDescent="0.25">
      <c r="B62" s="6"/>
      <c r="C62" s="6"/>
      <c r="E62" s="159" t="s">
        <v>81</v>
      </c>
      <c r="F62" s="159"/>
      <c r="G62" s="160"/>
      <c r="H62" s="160"/>
      <c r="I62" s="8"/>
      <c r="J62" s="8"/>
      <c r="K62" s="8"/>
    </row>
    <row r="63" spans="2:23" ht="13" x14ac:dyDescent="0.3">
      <c r="B63" s="6"/>
      <c r="C63" s="6"/>
      <c r="E63" s="161" t="s">
        <v>75</v>
      </c>
      <c r="F63" s="161"/>
      <c r="G63" s="162"/>
      <c r="H63" s="162"/>
      <c r="I63" s="21"/>
      <c r="J63" s="21"/>
      <c r="K63" s="21"/>
      <c r="L63" s="21"/>
      <c r="M63" s="53"/>
      <c r="O63" s="11"/>
      <c r="P63" s="11"/>
      <c r="S63" s="9"/>
    </row>
    <row r="64" spans="2:23" ht="13" x14ac:dyDescent="0.3">
      <c r="B64" s="6"/>
      <c r="C64" s="6"/>
      <c r="E64" s="9"/>
      <c r="F64" s="9"/>
      <c r="N64" s="3"/>
    </row>
    <row r="65" spans="2:20" ht="13" x14ac:dyDescent="0.3">
      <c r="B65" s="6"/>
      <c r="C65" s="6"/>
      <c r="G65" s="9"/>
      <c r="I65" s="163"/>
      <c r="J65" s="3"/>
      <c r="K65" s="3"/>
      <c r="L65" s="3"/>
      <c r="M65" s="3"/>
      <c r="N65" s="3"/>
      <c r="T65" s="164"/>
    </row>
    <row r="66" spans="2:20" ht="13" x14ac:dyDescent="0.3">
      <c r="B66" s="6"/>
      <c r="C66" s="6"/>
      <c r="J66" s="3"/>
      <c r="K66" s="3"/>
      <c r="L66" s="3"/>
      <c r="M66" s="3"/>
      <c r="N66" s="3"/>
      <c r="O66" s="21"/>
      <c r="P66" s="6"/>
      <c r="Q66" s="21"/>
      <c r="R66" s="21"/>
      <c r="S66" s="53"/>
    </row>
    <row r="67" spans="2:20" ht="13" x14ac:dyDescent="0.3">
      <c r="B67" s="6"/>
      <c r="C67" s="6"/>
      <c r="E67" s="166"/>
      <c r="J67" s="9"/>
      <c r="K67" s="9"/>
      <c r="L67" s="9"/>
      <c r="M67" s="9"/>
      <c r="N67" s="3"/>
    </row>
    <row r="68" spans="2:20" x14ac:dyDescent="0.25">
      <c r="B68" s="6"/>
      <c r="C68" s="6"/>
      <c r="E68" s="166"/>
      <c r="N68" s="3"/>
    </row>
    <row r="69" spans="2:20" ht="13" x14ac:dyDescent="0.3">
      <c r="B69" s="6"/>
      <c r="C69" s="6"/>
      <c r="E69" s="166"/>
      <c r="N69" s="3"/>
      <c r="T69" s="165"/>
    </row>
    <row r="70" spans="2:20" ht="13" x14ac:dyDescent="0.3">
      <c r="B70" s="6"/>
      <c r="C70" s="6"/>
      <c r="E70" s="166"/>
      <c r="H70" s="166"/>
      <c r="N70" s="3"/>
      <c r="O70" s="9"/>
      <c r="P70" s="9"/>
      <c r="Q70" s="9"/>
      <c r="R70" s="9"/>
      <c r="S70" s="9"/>
    </row>
    <row r="71" spans="2:20" ht="13" x14ac:dyDescent="0.3">
      <c r="B71" s="6"/>
      <c r="C71" s="6"/>
      <c r="E71" s="166"/>
      <c r="G71" s="21"/>
      <c r="H71" s="167"/>
      <c r="I71" s="168"/>
      <c r="J71" s="3"/>
      <c r="K71" s="3"/>
      <c r="L71" s="3"/>
      <c r="M71" s="3"/>
      <c r="N71" s="3"/>
    </row>
    <row r="72" spans="2:20" x14ac:dyDescent="0.25">
      <c r="B72" s="6"/>
      <c r="C72" s="6"/>
      <c r="E72" s="166"/>
      <c r="G72" s="166"/>
      <c r="H72" s="167"/>
      <c r="I72" s="3"/>
      <c r="J72" s="3"/>
      <c r="K72" s="3"/>
      <c r="L72" s="3"/>
      <c r="M72" s="3"/>
      <c r="N72" s="3"/>
    </row>
    <row r="73" spans="2:20" x14ac:dyDescent="0.25">
      <c r="B73" s="6"/>
      <c r="C73" s="6"/>
      <c r="G73" s="166"/>
      <c r="H73" s="167"/>
      <c r="I73" s="3"/>
      <c r="J73" s="3"/>
      <c r="K73" s="3"/>
      <c r="L73" s="3"/>
      <c r="M73" s="3"/>
      <c r="N73" s="3"/>
    </row>
    <row r="74" spans="2:20" ht="13" x14ac:dyDescent="0.3">
      <c r="B74" s="6"/>
      <c r="C74" s="6"/>
      <c r="H74" s="167"/>
      <c r="I74" s="3"/>
      <c r="J74" s="9"/>
      <c r="K74" s="9"/>
      <c r="L74" s="9"/>
      <c r="M74" s="9"/>
      <c r="N74" s="3"/>
    </row>
    <row r="75" spans="2:20" ht="13" x14ac:dyDescent="0.3">
      <c r="B75" s="6"/>
      <c r="C75" s="6"/>
      <c r="G75" s="21"/>
      <c r="H75" s="3"/>
      <c r="I75" s="3"/>
      <c r="J75" s="3"/>
      <c r="K75" s="3"/>
      <c r="L75" s="3"/>
      <c r="M75" s="3"/>
    </row>
    <row r="76" spans="2:20" ht="13" x14ac:dyDescent="0.3">
      <c r="B76" s="6"/>
      <c r="C76" s="6"/>
      <c r="H76" s="3"/>
      <c r="I76" s="3"/>
      <c r="J76" s="9"/>
      <c r="K76" s="9"/>
      <c r="L76" s="9"/>
      <c r="M76" s="9"/>
    </row>
    <row r="77" spans="2:20" ht="13" x14ac:dyDescent="0.3">
      <c r="B77" s="6"/>
      <c r="C77" s="6"/>
      <c r="G77" s="21"/>
      <c r="H77" s="3"/>
      <c r="I77" s="3"/>
      <c r="J77" s="3"/>
      <c r="K77" s="3"/>
      <c r="L77" s="3"/>
      <c r="M77" s="3"/>
    </row>
    <row r="78" spans="2:20" ht="13" x14ac:dyDescent="0.3">
      <c r="B78" s="6"/>
      <c r="C78" s="6"/>
      <c r="G78" s="21"/>
      <c r="H78" s="3"/>
      <c r="I78" s="3"/>
      <c r="J78" s="3"/>
      <c r="K78" s="3"/>
      <c r="L78" s="3"/>
      <c r="M78" s="3"/>
    </row>
    <row r="79" spans="2:20" ht="13" x14ac:dyDescent="0.3">
      <c r="B79" s="6"/>
      <c r="C79" s="6"/>
      <c r="G79" s="21"/>
      <c r="H79" s="3"/>
      <c r="I79" s="3"/>
      <c r="J79" s="3"/>
      <c r="K79" s="3"/>
      <c r="L79" s="3"/>
      <c r="M79" s="3"/>
    </row>
    <row r="80" spans="2:20" ht="13" x14ac:dyDescent="0.3">
      <c r="B80" s="6"/>
      <c r="C80" s="6"/>
      <c r="H80" s="3"/>
      <c r="I80" s="3"/>
      <c r="J80" s="9"/>
      <c r="K80" s="9"/>
      <c r="L80" s="9"/>
      <c r="M80" s="9"/>
    </row>
    <row r="81" spans="2:13" ht="13" x14ac:dyDescent="0.3">
      <c r="B81" s="6"/>
      <c r="C81" s="6"/>
      <c r="H81" s="3"/>
      <c r="I81" s="3"/>
      <c r="J81" s="9"/>
      <c r="K81" s="9"/>
      <c r="L81" s="9"/>
      <c r="M81" s="9"/>
    </row>
    <row r="82" spans="2:13" x14ac:dyDescent="0.25">
      <c r="B82" s="6"/>
      <c r="C82" s="6"/>
      <c r="E82" s="8"/>
      <c r="J82" s="3"/>
      <c r="K82" s="3"/>
      <c r="L82" s="3"/>
      <c r="M82" s="3"/>
    </row>
    <row r="83" spans="2:13" ht="13" x14ac:dyDescent="0.3">
      <c r="B83" s="6"/>
      <c r="C83" s="6"/>
      <c r="G83" s="21"/>
      <c r="H83" s="21"/>
      <c r="I83" s="21"/>
      <c r="J83" s="3"/>
      <c r="K83" s="3"/>
      <c r="L83" s="3"/>
      <c r="M83" s="3"/>
    </row>
  </sheetData>
  <autoFilter ref="A5:W54"/>
  <mergeCells count="3">
    <mergeCell ref="C4:D4"/>
    <mergeCell ref="E4:S4"/>
    <mergeCell ref="E58:U58"/>
  </mergeCells>
  <printOptions gridLines="1"/>
  <pageMargins left="3.937007874015748E-2" right="3.937007874015748E-2" top="0.98425196850393704" bottom="0.19685039370078741"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opLeftCell="A10" zoomScale="99" zoomScaleNormal="100" workbookViewId="0">
      <selection activeCell="D11" sqref="D11"/>
    </sheetView>
  </sheetViews>
  <sheetFormatPr defaultColWidth="8.81640625" defaultRowHeight="14.5" x14ac:dyDescent="0.35"/>
  <cols>
    <col min="3" max="3" width="30.81640625" customWidth="1"/>
    <col min="4" max="4" width="14.81640625" customWidth="1"/>
    <col min="7" max="7" width="15.453125" customWidth="1"/>
    <col min="8" max="8" width="9.6328125" bestFit="1" customWidth="1"/>
  </cols>
  <sheetData>
    <row r="1" spans="1:12" ht="15" thickBot="1" x14ac:dyDescent="0.4">
      <c r="A1" s="1"/>
      <c r="B1" s="1"/>
      <c r="C1" s="1"/>
      <c r="D1" s="1"/>
      <c r="E1" s="1"/>
      <c r="F1" s="1"/>
      <c r="G1" s="1"/>
      <c r="H1" s="1"/>
      <c r="I1" s="1"/>
      <c r="J1" s="43"/>
      <c r="K1" s="43"/>
      <c r="L1" s="43"/>
    </row>
    <row r="2" spans="1:12" x14ac:dyDescent="0.35">
      <c r="A2" s="1"/>
      <c r="B2" s="157" t="s">
        <v>164</v>
      </c>
      <c r="C2" s="25"/>
      <c r="D2" s="26"/>
      <c r="E2" s="43"/>
      <c r="F2" s="43"/>
      <c r="G2" s="43"/>
      <c r="H2" s="43"/>
      <c r="I2" s="43"/>
      <c r="J2" s="43"/>
      <c r="K2" s="43"/>
      <c r="L2" s="43"/>
    </row>
    <row r="3" spans="1:12" x14ac:dyDescent="0.35">
      <c r="A3" s="1"/>
      <c r="B3" s="27"/>
      <c r="C3" s="5"/>
      <c r="D3" s="28"/>
      <c r="E3" s="43"/>
      <c r="F3" s="43"/>
      <c r="G3" s="43"/>
      <c r="H3" s="43"/>
      <c r="I3" s="43"/>
      <c r="J3" s="43"/>
      <c r="K3" s="43"/>
      <c r="L3" s="43"/>
    </row>
    <row r="4" spans="1:12" x14ac:dyDescent="0.35">
      <c r="A4" s="1"/>
      <c r="B4" s="29" t="s">
        <v>16</v>
      </c>
      <c r="C4" s="20"/>
      <c r="D4" s="30"/>
      <c r="E4" s="43"/>
      <c r="F4" s="43"/>
      <c r="G4" s="43"/>
      <c r="H4" s="43"/>
      <c r="I4" s="43"/>
      <c r="J4" s="43"/>
      <c r="K4" s="43"/>
      <c r="L4" s="43"/>
    </row>
    <row r="5" spans="1:12" x14ac:dyDescent="0.35">
      <c r="A5" s="1"/>
      <c r="B5" s="31" t="s">
        <v>86</v>
      </c>
      <c r="C5" s="1"/>
      <c r="D5" s="32">
        <v>7253.65</v>
      </c>
      <c r="E5" s="43"/>
      <c r="F5" s="43"/>
      <c r="G5" s="43"/>
      <c r="H5" s="43"/>
      <c r="I5" s="43"/>
      <c r="J5" s="43"/>
      <c r="K5" s="43"/>
      <c r="L5" s="43"/>
    </row>
    <row r="6" spans="1:12" x14ac:dyDescent="0.35">
      <c r="A6" s="1"/>
      <c r="B6" s="31" t="s">
        <v>9</v>
      </c>
      <c r="C6" s="1"/>
      <c r="D6" s="32">
        <f>SUM('Income &amp; Expenditure'!D54)</f>
        <v>5954.6399999999994</v>
      </c>
      <c r="E6" s="43"/>
      <c r="F6" s="43"/>
      <c r="G6" s="43"/>
      <c r="H6" s="43"/>
      <c r="I6" s="43"/>
      <c r="J6" s="43"/>
      <c r="K6" s="43"/>
      <c r="L6" s="43"/>
    </row>
    <row r="7" spans="1:12" x14ac:dyDescent="0.35">
      <c r="A7" s="1"/>
      <c r="B7" s="31" t="s">
        <v>8</v>
      </c>
      <c r="C7" s="1"/>
      <c r="D7" s="32">
        <f>SUM('Income &amp; Expenditure'!S54)</f>
        <v>5287.9800000000005</v>
      </c>
      <c r="E7" s="43"/>
      <c r="F7" s="43"/>
      <c r="G7" s="43"/>
      <c r="H7" s="43"/>
      <c r="I7" s="43"/>
      <c r="J7" s="43"/>
      <c r="K7" s="43"/>
      <c r="L7" s="43"/>
    </row>
    <row r="8" spans="1:12" x14ac:dyDescent="0.35">
      <c r="A8" s="1"/>
      <c r="B8" s="50" t="s">
        <v>165</v>
      </c>
      <c r="C8" s="51"/>
      <c r="D8" s="52">
        <f>SUM(D5+D6-D7)</f>
        <v>7920.3099999999986</v>
      </c>
      <c r="E8" s="43"/>
      <c r="F8" s="43"/>
      <c r="G8" s="43"/>
      <c r="H8" s="43"/>
      <c r="I8" s="43"/>
      <c r="J8" s="43"/>
      <c r="K8" s="43"/>
      <c r="L8" s="43"/>
    </row>
    <row r="9" spans="1:12" x14ac:dyDescent="0.35">
      <c r="A9" s="1"/>
      <c r="B9" s="27"/>
      <c r="C9" s="5"/>
      <c r="D9" s="28"/>
      <c r="E9" s="43"/>
      <c r="F9" s="43"/>
      <c r="G9" s="43"/>
      <c r="H9" s="43"/>
      <c r="I9" s="43"/>
      <c r="J9" s="43"/>
      <c r="K9" s="43"/>
      <c r="L9" s="43"/>
    </row>
    <row r="10" spans="1:12" x14ac:dyDescent="0.35">
      <c r="A10" s="1"/>
      <c r="B10" s="45" t="s">
        <v>166</v>
      </c>
      <c r="C10" s="11"/>
      <c r="D10" s="46">
        <v>7920.31</v>
      </c>
      <c r="E10" s="43"/>
      <c r="F10" s="43"/>
      <c r="G10" s="43"/>
      <c r="H10" s="43"/>
      <c r="I10" s="43"/>
      <c r="J10" s="43"/>
      <c r="K10" s="43"/>
      <c r="L10" s="43"/>
    </row>
    <row r="11" spans="1:12" x14ac:dyDescent="0.35">
      <c r="A11" s="1"/>
      <c r="B11" s="27" t="s">
        <v>18</v>
      </c>
      <c r="C11" s="5"/>
      <c r="D11" s="32">
        <v>0</v>
      </c>
      <c r="E11" s="43"/>
      <c r="F11" s="43" t="s">
        <v>55</v>
      </c>
      <c r="G11" s="43"/>
      <c r="H11" s="43"/>
      <c r="I11" s="43"/>
      <c r="J11" s="43"/>
      <c r="K11" s="43"/>
      <c r="L11" s="43"/>
    </row>
    <row r="12" spans="1:12" x14ac:dyDescent="0.35">
      <c r="A12" s="1"/>
      <c r="B12" s="27" t="s">
        <v>61</v>
      </c>
      <c r="C12" s="5"/>
      <c r="D12" s="32">
        <v>0</v>
      </c>
      <c r="E12" s="43"/>
      <c r="F12" s="43" t="s">
        <v>55</v>
      </c>
      <c r="G12" s="43"/>
      <c r="H12" s="43"/>
      <c r="I12" s="43"/>
      <c r="J12" s="43"/>
      <c r="K12" s="43"/>
      <c r="L12" s="43"/>
    </row>
    <row r="13" spans="1:12" x14ac:dyDescent="0.35">
      <c r="A13" s="1"/>
      <c r="B13" s="27" t="s">
        <v>27</v>
      </c>
      <c r="C13" s="5"/>
      <c r="D13" s="32">
        <v>0</v>
      </c>
      <c r="E13" s="43"/>
      <c r="F13" s="174">
        <f>SUM(D10-D8)</f>
        <v>1.8189894035458565E-12</v>
      </c>
      <c r="G13" s="43" t="s">
        <v>87</v>
      </c>
      <c r="H13" s="43"/>
      <c r="I13" s="43"/>
      <c r="J13" s="43"/>
      <c r="K13" s="43"/>
      <c r="L13" s="43"/>
    </row>
    <row r="14" spans="1:12" x14ac:dyDescent="0.35">
      <c r="A14" s="1"/>
      <c r="B14" s="47" t="s">
        <v>17</v>
      </c>
      <c r="C14" s="48"/>
      <c r="D14" s="49">
        <f>SUM(D10:D13)</f>
        <v>7920.31</v>
      </c>
      <c r="E14" s="43"/>
      <c r="F14" s="43"/>
      <c r="G14" s="43"/>
      <c r="H14" s="43"/>
      <c r="I14" s="43"/>
      <c r="J14" s="43"/>
      <c r="K14" s="43"/>
      <c r="L14" s="43"/>
    </row>
    <row r="15" spans="1:12" x14ac:dyDescent="0.35">
      <c r="A15" s="1"/>
      <c r="B15" s="33" t="s">
        <v>50</v>
      </c>
      <c r="C15" s="24"/>
      <c r="D15" s="34">
        <f>SUM(D8)</f>
        <v>7920.3099999999986</v>
      </c>
      <c r="E15" s="43"/>
      <c r="F15" s="43"/>
      <c r="G15" s="43"/>
      <c r="H15" s="43"/>
      <c r="I15" s="43"/>
      <c r="J15" s="43"/>
      <c r="K15" s="43"/>
      <c r="L15" s="43"/>
    </row>
    <row r="16" spans="1:12" x14ac:dyDescent="0.35">
      <c r="A16" s="1"/>
      <c r="B16" s="45" t="s">
        <v>51</v>
      </c>
      <c r="C16" s="11"/>
      <c r="D16" s="46"/>
      <c r="E16" s="43"/>
      <c r="F16" s="43"/>
      <c r="G16" s="43"/>
      <c r="H16" s="43"/>
      <c r="I16" s="43"/>
      <c r="J16" s="43"/>
      <c r="K16" s="43"/>
      <c r="L16" s="43"/>
    </row>
    <row r="17" spans="1:12" x14ac:dyDescent="0.35">
      <c r="A17" s="1"/>
      <c r="B17" s="27" t="s">
        <v>56</v>
      </c>
      <c r="C17" s="5"/>
      <c r="D17" s="169">
        <v>1199.98</v>
      </c>
      <c r="E17" s="43"/>
      <c r="F17" s="43" t="s">
        <v>160</v>
      </c>
      <c r="G17" s="43"/>
      <c r="H17" s="43"/>
      <c r="I17" s="43"/>
      <c r="J17" s="43"/>
      <c r="K17" s="43"/>
      <c r="L17" s="43"/>
    </row>
    <row r="18" spans="1:12" x14ac:dyDescent="0.35">
      <c r="A18" s="1"/>
      <c r="B18" s="27" t="s">
        <v>19</v>
      </c>
      <c r="C18" s="5"/>
      <c r="D18" s="170">
        <v>738</v>
      </c>
      <c r="E18" s="43"/>
      <c r="F18" s="43"/>
      <c r="G18" s="43"/>
      <c r="H18" s="43"/>
      <c r="I18" s="43"/>
      <c r="J18" s="43"/>
      <c r="K18" s="43"/>
      <c r="L18" s="43"/>
    </row>
    <row r="19" spans="1:12" x14ac:dyDescent="0.35">
      <c r="A19" s="1"/>
      <c r="B19" s="27" t="s">
        <v>57</v>
      </c>
      <c r="C19" s="5"/>
      <c r="D19" s="171">
        <v>721.72</v>
      </c>
      <c r="E19" s="43"/>
      <c r="G19" s="43"/>
      <c r="H19" s="43"/>
      <c r="I19" s="43"/>
      <c r="J19" s="43"/>
      <c r="K19" s="43"/>
      <c r="L19" s="43"/>
    </row>
    <row r="20" spans="1:12" x14ac:dyDescent="0.35">
      <c r="A20" s="1"/>
      <c r="B20" s="27" t="s">
        <v>20</v>
      </c>
      <c r="C20" s="5"/>
      <c r="D20" s="170">
        <v>84.44</v>
      </c>
      <c r="E20" s="43"/>
      <c r="F20" s="43" t="s">
        <v>151</v>
      </c>
      <c r="G20" s="43"/>
      <c r="H20" s="43"/>
      <c r="I20" s="43"/>
      <c r="J20" s="43"/>
      <c r="K20" s="43"/>
      <c r="L20" s="43"/>
    </row>
    <row r="21" spans="1:12" x14ac:dyDescent="0.35">
      <c r="A21" s="1"/>
      <c r="B21" s="27" t="s">
        <v>22</v>
      </c>
      <c r="C21" s="5"/>
      <c r="D21" s="170">
        <v>1000</v>
      </c>
      <c r="E21" s="43"/>
      <c r="F21" s="43"/>
      <c r="G21" s="43"/>
      <c r="H21" s="43"/>
      <c r="I21" s="43"/>
      <c r="J21" s="43"/>
      <c r="K21" s="43"/>
      <c r="L21" s="43"/>
    </row>
    <row r="22" spans="1:12" x14ac:dyDescent="0.35">
      <c r="A22" s="1"/>
      <c r="B22" s="27" t="s">
        <v>23</v>
      </c>
      <c r="C22" s="5"/>
      <c r="D22" s="170">
        <v>1000</v>
      </c>
      <c r="E22" s="43"/>
      <c r="F22" s="43"/>
      <c r="G22" s="43"/>
      <c r="H22" s="43"/>
      <c r="I22" s="43"/>
      <c r="J22" s="43"/>
      <c r="K22" s="43"/>
      <c r="L22" s="43"/>
    </row>
    <row r="23" spans="1:12" x14ac:dyDescent="0.35">
      <c r="A23" s="1"/>
      <c r="B23" s="36" t="s">
        <v>52</v>
      </c>
      <c r="C23" s="35"/>
      <c r="D23" s="170">
        <v>1714.18</v>
      </c>
      <c r="E23" s="43"/>
      <c r="F23" s="43"/>
      <c r="G23" s="43"/>
      <c r="H23" s="43"/>
      <c r="I23" s="43"/>
      <c r="J23" s="43"/>
      <c r="K23" s="43"/>
      <c r="L23" s="43"/>
    </row>
    <row r="24" spans="1:12" x14ac:dyDescent="0.35">
      <c r="A24" s="1"/>
      <c r="B24" s="36" t="s">
        <v>163</v>
      </c>
      <c r="C24" s="35"/>
      <c r="D24" s="170">
        <v>200</v>
      </c>
      <c r="E24" s="43"/>
      <c r="F24" s="43"/>
      <c r="G24" s="43"/>
      <c r="H24" s="43"/>
      <c r="I24" s="43"/>
      <c r="J24" s="43"/>
      <c r="K24" s="43"/>
      <c r="L24" s="43"/>
    </row>
    <row r="25" spans="1:12" ht="15" thickBot="1" x14ac:dyDescent="0.4">
      <c r="A25" s="1"/>
      <c r="B25" s="128" t="s">
        <v>53</v>
      </c>
      <c r="C25" s="129"/>
      <c r="D25" s="130">
        <f>SUM(D15-D17-D18-D19-D20-D21-D22-D23-D24)</f>
        <v>1261.9899999999982</v>
      </c>
      <c r="E25" s="8"/>
      <c r="F25" s="43"/>
      <c r="G25" s="43"/>
      <c r="H25" s="43"/>
      <c r="I25" s="43"/>
      <c r="J25" s="43"/>
      <c r="K25" s="43"/>
      <c r="L25" s="43"/>
    </row>
    <row r="26" spans="1:12" x14ac:dyDescent="0.35">
      <c r="A26" s="1"/>
      <c r="B26" s="11"/>
      <c r="C26" s="11"/>
      <c r="D26" s="9"/>
      <c r="E26" s="43"/>
      <c r="F26" s="43"/>
      <c r="G26" s="43"/>
      <c r="H26" s="43"/>
      <c r="I26" s="43"/>
      <c r="J26" s="43"/>
      <c r="K26" s="43"/>
      <c r="L26" s="43"/>
    </row>
    <row r="27" spans="1:12" x14ac:dyDescent="0.35">
      <c r="A27" s="43"/>
      <c r="B27" s="43"/>
      <c r="C27" s="43"/>
      <c r="D27" s="43"/>
      <c r="E27" s="43"/>
      <c r="F27" s="43"/>
      <c r="G27" s="43"/>
      <c r="H27" s="43"/>
      <c r="I27" s="43"/>
      <c r="J27" s="43"/>
      <c r="K27" s="43"/>
      <c r="L27" s="43"/>
    </row>
  </sheetData>
  <pageMargins left="0.7" right="0.7" top="0.75" bottom="0.75" header="0.3" footer="0.3"/>
  <pageSetup paperSize="9" scale="80" orientation="landscape"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topLeftCell="A10" zoomScaleNormal="100" workbookViewId="0">
      <selection activeCell="I24" sqref="I24"/>
    </sheetView>
  </sheetViews>
  <sheetFormatPr defaultColWidth="8.81640625" defaultRowHeight="13" x14ac:dyDescent="0.3"/>
  <cols>
    <col min="1" max="1" width="31.6328125" style="43" customWidth="1"/>
    <col min="2" max="2" width="11.81640625" style="43" customWidth="1"/>
    <col min="3" max="3" width="13.36328125" style="43" customWidth="1"/>
    <col min="4" max="4" width="8.81640625" style="43" customWidth="1"/>
    <col min="5" max="5" width="10.6328125" style="43" customWidth="1"/>
    <col min="6" max="6" width="12" style="43" customWidth="1"/>
    <col min="7" max="7" width="12.1796875" style="43" customWidth="1"/>
    <col min="8" max="8" width="14" style="151" customWidth="1"/>
    <col min="9" max="9" width="53.81640625" style="43" customWidth="1"/>
    <col min="10" max="16384" width="8.81640625" style="43"/>
  </cols>
  <sheetData>
    <row r="1" spans="1:15" x14ac:dyDescent="0.3">
      <c r="A1" s="1" t="s">
        <v>28</v>
      </c>
      <c r="I1" s="1"/>
    </row>
    <row r="3" spans="1:15" x14ac:dyDescent="0.3">
      <c r="A3" s="53" t="s">
        <v>167</v>
      </c>
      <c r="B3" s="54"/>
      <c r="C3" s="54"/>
      <c r="D3" s="54"/>
      <c r="E3" s="55"/>
      <c r="F3" s="55"/>
      <c r="I3" s="53"/>
    </row>
    <row r="4" spans="1:15" x14ac:dyDescent="0.3">
      <c r="B4" s="54"/>
      <c r="C4" s="54"/>
      <c r="D4" s="54"/>
      <c r="E4" s="55"/>
      <c r="F4" s="55"/>
    </row>
    <row r="5" spans="1:15" ht="42" customHeight="1" x14ac:dyDescent="0.3">
      <c r="A5" s="56" t="s">
        <v>29</v>
      </c>
      <c r="B5" s="57" t="s">
        <v>60</v>
      </c>
      <c r="C5" s="57" t="s">
        <v>168</v>
      </c>
      <c r="D5" s="57" t="s">
        <v>1</v>
      </c>
      <c r="E5" s="57" t="s">
        <v>30</v>
      </c>
      <c r="F5" s="58" t="s">
        <v>96</v>
      </c>
      <c r="G5" s="59" t="s">
        <v>58</v>
      </c>
      <c r="H5" s="152" t="s">
        <v>82</v>
      </c>
      <c r="I5" s="56" t="s">
        <v>29</v>
      </c>
    </row>
    <row r="6" spans="1:15" x14ac:dyDescent="0.3">
      <c r="A6" s="1" t="s">
        <v>31</v>
      </c>
      <c r="B6" s="60">
        <v>58</v>
      </c>
      <c r="C6" s="61">
        <v>50</v>
      </c>
      <c r="D6" s="61">
        <v>7.14</v>
      </c>
      <c r="E6" s="61">
        <v>50</v>
      </c>
      <c r="F6" s="60">
        <v>50</v>
      </c>
      <c r="G6" s="62">
        <f t="shared" ref="G6:G22" si="0">SUM(B6-(C6+D6))</f>
        <v>0.85999999999999943</v>
      </c>
      <c r="H6" s="153">
        <v>60</v>
      </c>
      <c r="I6" s="1" t="s">
        <v>31</v>
      </c>
    </row>
    <row r="7" spans="1:15" x14ac:dyDescent="0.3">
      <c r="A7" s="1" t="s">
        <v>32</v>
      </c>
      <c r="B7" s="60">
        <v>243</v>
      </c>
      <c r="C7" s="61">
        <v>235.87</v>
      </c>
      <c r="D7" s="61"/>
      <c r="E7" s="61">
        <v>235.87</v>
      </c>
      <c r="F7" s="60">
        <v>235.87</v>
      </c>
      <c r="G7" s="62">
        <f t="shared" si="0"/>
        <v>7.1299999999999955</v>
      </c>
      <c r="H7" s="153">
        <v>243</v>
      </c>
      <c r="I7" s="1" t="s">
        <v>83</v>
      </c>
    </row>
    <row r="8" spans="1:15" x14ac:dyDescent="0.3">
      <c r="A8" s="1" t="s">
        <v>33</v>
      </c>
      <c r="B8" s="60">
        <v>250</v>
      </c>
      <c r="C8" s="61">
        <v>310.42</v>
      </c>
      <c r="D8" s="61"/>
      <c r="E8" s="61">
        <v>400</v>
      </c>
      <c r="F8" s="60">
        <v>310.42</v>
      </c>
      <c r="G8" s="149">
        <f t="shared" si="0"/>
        <v>-60.420000000000016</v>
      </c>
      <c r="H8" s="153">
        <v>350</v>
      </c>
      <c r="I8" s="1" t="s">
        <v>153</v>
      </c>
    </row>
    <row r="9" spans="1:15" s="65" customFormat="1" ht="15" customHeight="1" x14ac:dyDescent="0.25">
      <c r="A9" s="63" t="s">
        <v>34</v>
      </c>
      <c r="B9" s="60">
        <v>150</v>
      </c>
      <c r="C9" s="64"/>
      <c r="D9" s="64"/>
      <c r="E9" s="61">
        <v>0</v>
      </c>
      <c r="F9" s="60">
        <v>0</v>
      </c>
      <c r="G9" s="62">
        <f t="shared" si="0"/>
        <v>150</v>
      </c>
      <c r="H9" s="154">
        <v>150</v>
      </c>
      <c r="I9" s="63" t="s">
        <v>34</v>
      </c>
      <c r="J9" s="132"/>
      <c r="K9" s="132"/>
      <c r="L9" s="132"/>
      <c r="M9" s="132"/>
    </row>
    <row r="10" spans="1:15" s="65" customFormat="1" x14ac:dyDescent="0.35">
      <c r="A10" s="63" t="s">
        <v>46</v>
      </c>
      <c r="B10" s="60">
        <v>2768</v>
      </c>
      <c r="C10" s="64">
        <v>2884.28</v>
      </c>
      <c r="D10" s="64"/>
      <c r="E10" s="64">
        <v>2700</v>
      </c>
      <c r="F10" s="60">
        <v>2884.28</v>
      </c>
      <c r="G10" s="172">
        <f>SUM(B10-(C10+D10))</f>
        <v>-116.2800000000002</v>
      </c>
      <c r="H10" s="154">
        <v>2798.28</v>
      </c>
      <c r="I10" s="63" t="s">
        <v>46</v>
      </c>
      <c r="J10" s="132"/>
      <c r="K10" s="132"/>
      <c r="L10" s="132"/>
      <c r="M10" s="132"/>
      <c r="N10" s="131"/>
      <c r="O10" s="131"/>
    </row>
    <row r="11" spans="1:15" s="65" customFormat="1" x14ac:dyDescent="0.35">
      <c r="A11" s="177" t="s">
        <v>156</v>
      </c>
      <c r="B11" s="60"/>
      <c r="C11" s="64"/>
      <c r="D11" s="64"/>
      <c r="E11" s="64"/>
      <c r="F11" s="60"/>
      <c r="G11" s="172"/>
      <c r="H11" s="154">
        <v>150</v>
      </c>
      <c r="I11" s="63" t="s">
        <v>159</v>
      </c>
      <c r="J11" s="132"/>
      <c r="K11" s="132"/>
      <c r="L11" s="132"/>
      <c r="M11" s="132"/>
      <c r="N11" s="131"/>
      <c r="O11" s="131"/>
    </row>
    <row r="12" spans="1:15" x14ac:dyDescent="0.3">
      <c r="A12" s="1" t="s">
        <v>35</v>
      </c>
      <c r="B12" s="60">
        <v>20</v>
      </c>
      <c r="C12" s="61"/>
      <c r="D12" s="61"/>
      <c r="E12" s="61"/>
      <c r="F12" s="60"/>
      <c r="G12" s="62">
        <f t="shared" si="0"/>
        <v>20</v>
      </c>
      <c r="H12" s="153">
        <v>20</v>
      </c>
      <c r="I12" s="1" t="s">
        <v>35</v>
      </c>
    </row>
    <row r="13" spans="1:15" x14ac:dyDescent="0.3">
      <c r="A13" s="1" t="s">
        <v>36</v>
      </c>
      <c r="B13" s="60">
        <v>400</v>
      </c>
      <c r="C13" s="61">
        <v>400</v>
      </c>
      <c r="D13" s="61"/>
      <c r="E13" s="61">
        <v>400</v>
      </c>
      <c r="F13" s="60">
        <v>400</v>
      </c>
      <c r="G13" s="173">
        <f t="shared" si="0"/>
        <v>0</v>
      </c>
      <c r="H13" s="153">
        <v>400</v>
      </c>
      <c r="I13" s="1" t="s">
        <v>36</v>
      </c>
    </row>
    <row r="14" spans="1:15" x14ac:dyDescent="0.3">
      <c r="A14" s="1" t="s">
        <v>37</v>
      </c>
      <c r="B14" s="60">
        <v>150</v>
      </c>
      <c r="C14" s="61">
        <v>350</v>
      </c>
      <c r="D14" s="61"/>
      <c r="E14" s="61">
        <v>350</v>
      </c>
      <c r="F14" s="60">
        <v>350</v>
      </c>
      <c r="G14" s="149">
        <f t="shared" si="0"/>
        <v>-200</v>
      </c>
      <c r="H14" s="153">
        <v>350</v>
      </c>
      <c r="I14" s="1" t="s">
        <v>37</v>
      </c>
    </row>
    <row r="15" spans="1:15" x14ac:dyDescent="0.3">
      <c r="A15" s="1" t="s">
        <v>38</v>
      </c>
      <c r="B15" s="60">
        <v>42</v>
      </c>
      <c r="C15" s="61">
        <v>42</v>
      </c>
      <c r="D15" s="61"/>
      <c r="E15" s="61">
        <v>42</v>
      </c>
      <c r="F15" s="60">
        <v>42</v>
      </c>
      <c r="G15" s="62">
        <f t="shared" si="0"/>
        <v>0</v>
      </c>
      <c r="H15" s="153">
        <v>42</v>
      </c>
      <c r="I15" s="1" t="s">
        <v>38</v>
      </c>
    </row>
    <row r="16" spans="1:15" x14ac:dyDescent="0.3">
      <c r="A16" s="1" t="s">
        <v>39</v>
      </c>
      <c r="B16" s="60">
        <v>15</v>
      </c>
      <c r="C16" s="61">
        <v>15</v>
      </c>
      <c r="D16" s="61"/>
      <c r="E16" s="61">
        <v>15</v>
      </c>
      <c r="F16" s="60">
        <v>15</v>
      </c>
      <c r="G16" s="173">
        <f t="shared" si="0"/>
        <v>0</v>
      </c>
      <c r="H16" s="153">
        <v>15</v>
      </c>
      <c r="I16" s="1" t="s">
        <v>39</v>
      </c>
    </row>
    <row r="17" spans="1:9" x14ac:dyDescent="0.3">
      <c r="A17" s="1" t="s">
        <v>40</v>
      </c>
      <c r="B17" s="60">
        <v>200</v>
      </c>
      <c r="C17" s="61">
        <v>30</v>
      </c>
      <c r="D17" s="61"/>
      <c r="E17" s="61"/>
      <c r="F17" s="60">
        <v>30</v>
      </c>
      <c r="G17" s="62">
        <f t="shared" si="0"/>
        <v>170</v>
      </c>
      <c r="H17" s="153">
        <v>40</v>
      </c>
      <c r="I17" s="1" t="s">
        <v>40</v>
      </c>
    </row>
    <row r="18" spans="1:9" x14ac:dyDescent="0.3">
      <c r="A18" s="1" t="s">
        <v>41</v>
      </c>
      <c r="B18" s="60">
        <v>35</v>
      </c>
      <c r="C18" s="61">
        <v>35</v>
      </c>
      <c r="D18" s="61"/>
      <c r="E18" s="61">
        <v>35</v>
      </c>
      <c r="F18" s="60">
        <v>35</v>
      </c>
      <c r="G18" s="62">
        <f t="shared" si="0"/>
        <v>0</v>
      </c>
      <c r="H18" s="153">
        <v>35</v>
      </c>
      <c r="I18" s="41" t="s">
        <v>42</v>
      </c>
    </row>
    <row r="19" spans="1:9" x14ac:dyDescent="0.3">
      <c r="A19" s="1" t="s">
        <v>43</v>
      </c>
      <c r="B19" s="60">
        <v>100</v>
      </c>
      <c r="C19" s="61">
        <v>19.63</v>
      </c>
      <c r="D19" s="61">
        <v>3.93</v>
      </c>
      <c r="E19" s="61"/>
      <c r="F19" s="60">
        <v>19.63</v>
      </c>
      <c r="G19" s="62">
        <f t="shared" si="0"/>
        <v>76.44</v>
      </c>
      <c r="H19" s="153">
        <v>20</v>
      </c>
      <c r="I19" s="41" t="s">
        <v>68</v>
      </c>
    </row>
    <row r="20" spans="1:9" x14ac:dyDescent="0.3">
      <c r="A20" s="1" t="s">
        <v>62</v>
      </c>
      <c r="B20" s="60">
        <v>100</v>
      </c>
      <c r="C20" s="61"/>
      <c r="D20" s="61"/>
      <c r="E20" s="61">
        <v>0</v>
      </c>
      <c r="F20" s="60"/>
      <c r="G20" s="62">
        <f t="shared" si="0"/>
        <v>100</v>
      </c>
      <c r="H20" s="153"/>
      <c r="I20" s="41" t="s">
        <v>65</v>
      </c>
    </row>
    <row r="21" spans="1:9" x14ac:dyDescent="0.3">
      <c r="A21" s="150" t="s">
        <v>157</v>
      </c>
      <c r="B21" s="60"/>
      <c r="C21" s="61"/>
      <c r="D21" s="61"/>
      <c r="E21" s="61"/>
      <c r="F21" s="60"/>
      <c r="G21" s="62"/>
      <c r="H21" s="153">
        <v>100</v>
      </c>
      <c r="I21" s="41"/>
    </row>
    <row r="22" spans="1:9" x14ac:dyDescent="0.3">
      <c r="A22" s="1" t="s">
        <v>67</v>
      </c>
      <c r="B22" s="60">
        <v>196</v>
      </c>
      <c r="C22" s="61">
        <v>125.99</v>
      </c>
      <c r="D22" s="61">
        <v>25.2</v>
      </c>
      <c r="E22" s="61">
        <v>196</v>
      </c>
      <c r="F22" s="60">
        <v>125.99</v>
      </c>
      <c r="G22" s="173">
        <f t="shared" si="0"/>
        <v>44.81</v>
      </c>
      <c r="H22" s="153">
        <v>196</v>
      </c>
      <c r="I22" s="41"/>
    </row>
    <row r="23" spans="1:9" x14ac:dyDescent="0.3">
      <c r="A23" s="150"/>
      <c r="B23" s="60"/>
      <c r="C23" s="61"/>
      <c r="D23" s="61"/>
      <c r="E23" s="60"/>
      <c r="F23" s="60"/>
      <c r="G23" s="149"/>
      <c r="H23" s="153"/>
      <c r="I23" s="41"/>
    </row>
    <row r="24" spans="1:9" x14ac:dyDescent="0.3">
      <c r="A24" s="4" t="s">
        <v>2</v>
      </c>
      <c r="B24" s="23">
        <f>SUM(B6:B22)</f>
        <v>4727</v>
      </c>
      <c r="C24" s="23">
        <f t="shared" ref="C24:H24" si="1">SUM(C6:C23)</f>
        <v>4498.1899999999996</v>
      </c>
      <c r="D24" s="23">
        <f t="shared" si="1"/>
        <v>36.269999999999996</v>
      </c>
      <c r="E24" s="23">
        <f t="shared" si="1"/>
        <v>4423.87</v>
      </c>
      <c r="F24" s="23">
        <f t="shared" si="1"/>
        <v>4498.1899999999996</v>
      </c>
      <c r="G24" s="23">
        <f t="shared" si="1"/>
        <v>192.53999999999979</v>
      </c>
      <c r="H24" s="155">
        <f t="shared" si="1"/>
        <v>4969.2800000000007</v>
      </c>
      <c r="I24" s="184"/>
    </row>
    <row r="25" spans="1:9" x14ac:dyDescent="0.3">
      <c r="B25" s="3"/>
      <c r="C25" s="3"/>
      <c r="D25" s="3"/>
      <c r="E25" s="66"/>
      <c r="F25" s="67"/>
      <c r="I25" s="68"/>
    </row>
    <row r="26" spans="1:9" x14ac:dyDescent="0.3">
      <c r="A26" s="1" t="s">
        <v>136</v>
      </c>
      <c r="B26" s="3"/>
      <c r="C26" s="3"/>
      <c r="D26" s="3"/>
      <c r="E26" s="67"/>
      <c r="F26" s="67"/>
      <c r="I26" s="68"/>
    </row>
    <row r="27" spans="1:9" ht="14" x14ac:dyDescent="0.3">
      <c r="A27" s="176"/>
      <c r="B27" s="3"/>
      <c r="C27" s="3"/>
      <c r="D27" s="3"/>
      <c r="E27" s="3"/>
      <c r="F27" s="3"/>
      <c r="H27" s="150"/>
      <c r="I27" s="3"/>
    </row>
    <row r="28" spans="1:9" ht="14" x14ac:dyDescent="0.3">
      <c r="A28" s="176"/>
      <c r="H28" s="150"/>
    </row>
    <row r="29" spans="1:9" x14ac:dyDescent="0.3">
      <c r="A29" s="37" t="s">
        <v>89</v>
      </c>
    </row>
    <row r="31" spans="1:9" x14ac:dyDescent="0.3">
      <c r="A31" s="69" t="s">
        <v>84</v>
      </c>
      <c r="B31" s="70">
        <v>4727</v>
      </c>
    </row>
    <row r="32" spans="1:9" x14ac:dyDescent="0.3">
      <c r="A32" s="71" t="s">
        <v>44</v>
      </c>
      <c r="B32" s="72">
        <v>0</v>
      </c>
    </row>
    <row r="33" spans="1:6" x14ac:dyDescent="0.3">
      <c r="A33" s="73"/>
      <c r="B33" s="74">
        <f>SUM(B31:B32)</f>
        <v>4727</v>
      </c>
    </row>
    <row r="35" spans="1:6" x14ac:dyDescent="0.3">
      <c r="A35" s="53"/>
    </row>
    <row r="37" spans="1:6" x14ac:dyDescent="0.3">
      <c r="A37" s="75" t="s">
        <v>45</v>
      </c>
      <c r="B37" s="76"/>
      <c r="C37" s="76"/>
      <c r="D37" s="76"/>
      <c r="E37" s="76"/>
      <c r="F37" s="76"/>
    </row>
    <row r="38" spans="1:6" x14ac:dyDescent="0.3">
      <c r="A38" s="77"/>
      <c r="B38" s="77"/>
      <c r="C38" s="77"/>
      <c r="D38" s="77"/>
      <c r="E38" s="77"/>
      <c r="F38" s="77"/>
    </row>
    <row r="39" spans="1:6" x14ac:dyDescent="0.3">
      <c r="A39" s="78" t="s">
        <v>59</v>
      </c>
      <c r="B39" s="79"/>
      <c r="C39" s="79"/>
      <c r="D39" s="79"/>
      <c r="E39" s="79"/>
      <c r="F39" s="79"/>
    </row>
    <row r="40" spans="1:6" x14ac:dyDescent="0.3">
      <c r="A40" s="79"/>
      <c r="B40" s="79"/>
      <c r="C40" s="79"/>
      <c r="D40" s="79"/>
      <c r="E40" s="79"/>
      <c r="F40" s="79"/>
    </row>
    <row r="41" spans="1:6" x14ac:dyDescent="0.3">
      <c r="A41" s="79" t="s">
        <v>169</v>
      </c>
      <c r="B41" s="79"/>
      <c r="C41" s="79"/>
      <c r="D41" s="79"/>
      <c r="E41" s="79"/>
      <c r="F41" s="80">
        <v>4498.1899999999996</v>
      </c>
    </row>
    <row r="42" spans="1:6" x14ac:dyDescent="0.3">
      <c r="A42" s="78" t="s">
        <v>54</v>
      </c>
      <c r="B42" s="79"/>
      <c r="C42" s="79"/>
      <c r="D42" s="79"/>
      <c r="E42" s="79"/>
      <c r="F42" s="81"/>
    </row>
    <row r="43" spans="1:6" x14ac:dyDescent="0.3">
      <c r="A43" s="79" t="s">
        <v>124</v>
      </c>
      <c r="B43" s="79"/>
      <c r="C43" s="79"/>
      <c r="D43" s="79"/>
      <c r="E43" s="79"/>
      <c r="F43" s="81">
        <v>77.56</v>
      </c>
    </row>
    <row r="44" spans="1:6" x14ac:dyDescent="0.3">
      <c r="A44" s="79" t="s">
        <v>125</v>
      </c>
      <c r="B44" s="79"/>
      <c r="C44" s="79"/>
      <c r="D44" s="79"/>
      <c r="E44" s="79"/>
      <c r="F44" s="81">
        <v>4.6500000000000004</v>
      </c>
    </row>
    <row r="45" spans="1:6" x14ac:dyDescent="0.3">
      <c r="A45" s="79" t="s">
        <v>126</v>
      </c>
      <c r="B45" s="79"/>
      <c r="C45" s="79"/>
      <c r="D45" s="79"/>
      <c r="E45" s="79"/>
      <c r="F45" s="81">
        <v>247.22</v>
      </c>
    </row>
    <row r="46" spans="1:6" x14ac:dyDescent="0.3">
      <c r="A46" s="79" t="s">
        <v>143</v>
      </c>
      <c r="B46" s="79"/>
      <c r="C46" s="79"/>
      <c r="D46" s="79"/>
      <c r="E46" s="79"/>
      <c r="F46" s="81">
        <v>298.60000000000002</v>
      </c>
    </row>
    <row r="47" spans="1:6" x14ac:dyDescent="0.3">
      <c r="A47" s="79" t="s">
        <v>152</v>
      </c>
      <c r="B47" s="79"/>
      <c r="C47" s="79"/>
      <c r="D47" s="79"/>
      <c r="E47" s="79"/>
      <c r="F47" s="81">
        <v>27</v>
      </c>
    </row>
    <row r="48" spans="1:6" x14ac:dyDescent="0.3">
      <c r="A48" s="79" t="s">
        <v>158</v>
      </c>
      <c r="B48" s="79"/>
      <c r="C48" s="79"/>
      <c r="D48" s="79"/>
      <c r="E48" s="79"/>
      <c r="F48" s="81">
        <v>98.49</v>
      </c>
    </row>
    <row r="49" spans="1:8" x14ac:dyDescent="0.3">
      <c r="A49" s="79"/>
      <c r="B49" s="79"/>
      <c r="C49" s="79"/>
      <c r="D49" s="79"/>
      <c r="E49" s="79"/>
      <c r="F49" s="81"/>
    </row>
    <row r="50" spans="1:8" s="65" customFormat="1" ht="16.25" customHeight="1" x14ac:dyDescent="0.35">
      <c r="A50" s="82" t="s">
        <v>2</v>
      </c>
      <c r="B50" s="82"/>
      <c r="C50" s="82"/>
      <c r="D50" s="82"/>
      <c r="E50" s="82"/>
      <c r="F50" s="83">
        <f>SUM(F41:F48)</f>
        <v>5251.71</v>
      </c>
      <c r="H50" s="156"/>
    </row>
    <row r="51" spans="1:8" x14ac:dyDescent="0.3">
      <c r="A51" s="79" t="s">
        <v>170</v>
      </c>
      <c r="B51" s="79"/>
      <c r="C51" s="79"/>
      <c r="D51" s="79"/>
      <c r="E51" s="79"/>
      <c r="F51" s="80">
        <v>5251.71</v>
      </c>
    </row>
    <row r="52" spans="1:8" x14ac:dyDescent="0.3">
      <c r="A52" s="79" t="s">
        <v>47</v>
      </c>
      <c r="B52" s="79"/>
      <c r="C52" s="79"/>
      <c r="D52" s="79"/>
      <c r="E52" s="79"/>
      <c r="F52" s="80">
        <f>SUM(F50-F51)</f>
        <v>0</v>
      </c>
    </row>
  </sheetData>
  <phoneticPr fontId="21" type="noConversion"/>
  <pageMargins left="0.25" right="0.25" top="0.75" bottom="0.75" header="0.3" footer="0.3"/>
  <pageSetup paperSize="9" scale="7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Income &amp; Expenditure</vt:lpstr>
      <vt:lpstr>Bank Reconciliation</vt:lpstr>
      <vt:lpstr>Spend vs Budget</vt:lpstr>
      <vt:lpstr>'Bank Reconciliation'!Print_Area</vt:lpstr>
      <vt:lpstr>'Income &amp; Expenditure'!Print_Area</vt:lpstr>
      <vt:lpstr>'Spend vs Budget'!Print_Area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dc:creator>
  <cp:lastModifiedBy>Rachel Ward</cp:lastModifiedBy>
  <cp:lastPrinted>2023-04-29T18:41:22Z</cp:lastPrinted>
  <dcterms:created xsi:type="dcterms:W3CDTF">2015-10-02T18:42:10Z</dcterms:created>
  <dcterms:modified xsi:type="dcterms:W3CDTF">2023-04-29T18:43:08Z</dcterms:modified>
</cp:coreProperties>
</file>